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4\"/>
    </mc:Choice>
  </mc:AlternateContent>
  <bookViews>
    <workbookView showHorizontalScroll="0" showVerticalScroll="0" xWindow="0" yWindow="0" windowWidth="24000" windowHeight="10320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<sst xmlns="http://schemas.openxmlformats.org/spreadsheetml/2006/main" count="25111" uniqueCount="5065">
  <si>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</si>
  <si>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</si>
  <si>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</si>
  <si>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</si>
  <si>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</si>
  <si>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</si>
  <si>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</si>
  <si>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</si>
  <si>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</si>
  <si>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</si>
  <si>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</si>
  <si>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</si>
  <si>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</si>
  <si>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</si>
  <si>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</si>
  <si>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</si>
  <si>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</si>
  <si>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</si>
  <si>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</si>
  <si>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</si>
  <si>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</si>
  <si>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</si>
  <si>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</si>
  <si>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</si>
  <si>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</si>
  <si>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</si>
  <si>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</si>
  <si>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</si>
  <si>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</si>
  <si>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</si>
  <si>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</si>
  <si>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</si>
  <si>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</si>
  <si>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</si>
  <si>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</si>
  <si>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</si>
  <si>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</si>
  <si>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</si>
  <si>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</si>
  <si>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</si>
  <si>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</si>
  <si>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</si>
  <si>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</si>
  <si>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</si>
  <si>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</si>
  <si>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</si>
  <si>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</si>
  <si>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</si>
  <si>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</si>
  <si>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</si>
  <si>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</si>
  <si>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</si>
  <si>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</si>
  <si>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</si>
  <si>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</si>
  <si>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</si>
  <si>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</si>
  <si>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</si>
  <si>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</si>
  <si>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</si>
  <si>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</si>
  <si>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</si>
  <si>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</si>
  <si>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</si>
  <si>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</si>
  <si>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</si>
  <si>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</si>
  <si>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</si>
  <si>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</si>
  <si>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</si>
  <si>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</si>
  <si>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</si>
  <si>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</si>
  <si>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</si>
  <si>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</si>
  <si>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</si>
  <si>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</si>
  <si>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</si>
  <si>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</si>
  <si>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</si>
  <si>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</si>
  <si>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</si>
  <si>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</si>
  <si>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</si>
  <si>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</si>
  <si>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</si>
  <si>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</si>
  <si>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</si>
  <si>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</si>
  <si>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</si>
  <si>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</si>
  <si>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</si>
  <si>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</si>
  <si>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</si>
  <si>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</si>
  <si>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</si>
  <si>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</si>
  <si>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</si>
  <si>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</si>
  <si>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</si>
  <si>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</si>
  <si>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</si>
  <si>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</si>
  <si>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</si>
  <si>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</si>
  <si>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</si>
  <si>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</si>
  <si>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</si>
  <si>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</si>
  <si>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</si>
  <si>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</si>
  <si>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</si>
  <si>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</si>
  <si>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</si>
  <si>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</si>
  <si>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</si>
  <si>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</si>
  <si>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</si>
  <si>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</si>
  <si>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</si>
  <si>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</si>
  <si>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</si>
  <si>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</si>
  <si>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</si>
  <si>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</si>
  <si>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</si>
  <si>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</si>
  <si>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</si>
  <si>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</si>
  <si>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</si>
  <si>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</si>
  <si>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</si>
  <si>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</si>
  <si>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</si>
  <si>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</si>
  <si>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</si>
  <si>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</si>
  <si>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</si>
  <si>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</si>
  <si>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</si>
  <si>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</si>
  <si>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</si>
  <si>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</si>
  <si>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</si>
  <si>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</si>
  <si>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</si>
  <si>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</si>
  <si>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</si>
  <si>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</si>
  <si>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</si>
  <si>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</si>
  <si>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</si>
  <si>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</si>
  <si>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</si>
  <si>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</si>
  <si>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</si>
  <si>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</si>
  <si>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</si>
  <si>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</si>
  <si>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</si>
  <si>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</si>
  <si>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</si>
  <si>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</si>
  <si>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</si>
  <si>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</si>
  <si>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</si>
  <si>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</si>
  <si>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</si>
  <si>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</si>
  <si>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</si>
  <si>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</si>
  <si>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</si>
  <si>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</si>
  <si>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</si>
  <si>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</si>
  <si>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</si>
  <si>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</si>
  <si>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</si>
  <si>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</si>
  <si>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</si>
  <si>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</si>
  <si>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</si>
  <si>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</si>
  <si>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</si>
  <si>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</si>
  <si>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</si>
  <si>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</si>
  <si>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</si>
  <si>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</si>
  <si>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</si>
  <si>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</si>
  <si>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</si>
  <si>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</si>
  <si>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</si>
  <si>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</si>
  <si>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</si>
  <si>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</si>
  <si>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</si>
  <si>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</si>
  <si>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</si>
  <si>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</si>
  <si>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</si>
  <si>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</si>
  <si>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</si>
  <si>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</si>
  <si>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</si>
  <si>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</si>
  <si>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</si>
  <si>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</si>
  <si>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</si>
  <si>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</si>
  <si>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</si>
  <si>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</si>
  <si>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</si>
  <si>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</si>
  <si>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</si>
  <si>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</si>
  <si>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</si>
  <si>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</si>
  <si>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</si>
  <si>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</si>
  <si>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</si>
  <si>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</si>
  <si>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</si>
  <si>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</si>
  <si>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</si>
  <si>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</si>
  <si>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</si>
  <si>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</si>
  <si>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</si>
  <si>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</si>
  <si>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</si>
  <si>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</si>
  <si>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</si>
  <si>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</si>
  <si>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</si>
  <si>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</si>
  <si>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</si>
  <si>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</si>
  <si>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</si>
  <si>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</si>
  <si>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</si>
  <si>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</si>
  <si>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</si>
  <si>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</si>
  <si>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</si>
  <si>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</si>
  <si>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</si>
  <si>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</si>
  <si>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</si>
  <si>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</si>
  <si>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</si>
  <si>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</si>
  <si>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</si>
  <si>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</si>
  <si>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</si>
  <si>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</si>
  <si>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</si>
  <si>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</si>
  <si>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</si>
  <si>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</si>
  <si>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</si>
  <si>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</si>
  <si>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</si>
  <si>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</si>
  <si>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</si>
  <si>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</si>
  <si>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</si>
  <si>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</si>
  <si>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</si>
  <si>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</si>
  <si>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</si>
  <si>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</si>
  <si>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</si>
  <si>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</si>
  <si>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</si>
  <si>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</si>
  <si>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</si>
  <si>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</si>
  <si>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</si>
  <si>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</si>
  <si>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</si>
  <si>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</si>
  <si>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</si>
  <si>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</si>
  <si>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</si>
  <si>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</si>
  <si>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</si>
  <si>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</si>
  <si>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</si>
  <si>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</si>
  <si>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</si>
  <si>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</si>
  <si>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</si>
  <si>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</si>
  <si>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</si>
  <si>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</si>
  <si>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</si>
  <si>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</si>
  <si>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</si>
  <si>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</si>
  <si>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</si>
  <si>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</si>
  <si>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</si>
  <si>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</si>
  <si>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</si>
  <si>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</si>
  <si>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</si>
  <si>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</si>
  <si>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</si>
  <si>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</si>
  <si>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</si>
  <si>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</si>
  <si>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</si>
  <si>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</si>
  <si>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</si>
  <si>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</si>
  <si>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</si>
  <si>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</si>
  <si>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</si>
  <si>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</si>
  <si>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</si>
  <si>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</si>
  <si>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</si>
  <si>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</si>
  <si>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</si>
  <si>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</si>
  <si>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</si>
  <si>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</si>
  <si>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</si>
  <si>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</si>
  <si>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</si>
  <si>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</si>
  <si>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</si>
  <si>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</si>
  <si>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</si>
  <si>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</si>
  <si>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</si>
  <si>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</si>
  <si>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</si>
  <si>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</si>
  <si>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</si>
  <si>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</si>
  <si>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</si>
  <si>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</si>
  <si>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</si>
  <si>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</si>
  <si>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</si>
  <si>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</si>
  <si>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</si>
  <si>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</si>
  <si>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</si>
  <si>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</si>
  <si>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</si>
  <si>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</si>
  <si>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</si>
  <si>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</si>
  <si>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</si>
  <si>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</si>
  <si>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</si>
  <si>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</si>
  <si>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</si>
  <si>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</si>
  <si>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</si>
  <si>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</si>
  <si>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</si>
  <si>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</si>
  <si>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</si>
  <si>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</si>
  <si>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</si>
  <si>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</si>
  <si>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</si>
  <si>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</si>
  <si>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</si>
  <si>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</si>
  <si>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</si>
  <si>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</si>
  <si>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</si>
  <si>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</si>
  <si>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</si>
  <si>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</si>
  <si>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</si>
  <si>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</si>
  <si>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</si>
  <si>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</si>
  <si>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</si>
  <si>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</si>
  <si>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</si>
  <si>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</si>
  <si>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</si>
  <si>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</si>
  <si>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</si>
  <si>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</si>
  <si>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</si>
  <si>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</si>
  <si>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</si>
  <si>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</si>
  <si>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</si>
  <si>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</si>
  <si>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</si>
  <si>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</si>
  <si>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</si>
  <si>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</si>
  <si>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</si>
  <si>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</si>
  <si>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</si>
  <si>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</si>
  <si>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</si>
  <si>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</si>
  <si>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</si>
  <si>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</si>
  <si>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</si>
  <si>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</si>
  <si>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</si>
  <si>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</si>
  <si>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</si>
  <si>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</si>
  <si>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</si>
  <si>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</si>
  <si>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</si>
  <si>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</si>
  <si>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</si>
  <si>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</si>
  <si>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</si>
  <si>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</si>
  <si>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</si>
  <si>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</si>
  <si>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</si>
  <si>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</si>
  <si>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</si>
  <si>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</si>
  <si>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</si>
  <si>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</si>
  <si>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</si>
  <si>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</si>
  <si>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</si>
  <si>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</si>
  <si>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</si>
  <si>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</si>
  <si>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</si>
  <si>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</si>
  <si>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</si>
  <si>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</si>
  <si>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</si>
  <si>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</si>
  <si>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</si>
  <si>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</si>
  <si>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</si>
  <si>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</si>
  <si>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</si>
  <si>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</si>
  <si>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</si>
  <si>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</si>
  <si>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</si>
  <si>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</si>
  <si>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</si>
  <si>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</si>
  <si>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</si>
  <si>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</si>
  <si>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</si>
  <si>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</si>
  <si>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</si>
  <si>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</si>
  <si>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</si>
  <si>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</si>
  <si>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</si>
  <si>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</si>
  <si>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</si>
  <si>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</si>
  <si>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</si>
  <si>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</si>
  <si>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</si>
  <si>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</si>
  <si>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</si>
  <si>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</si>
  <si>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</si>
  <si>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</si>
  <si>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</si>
  <si>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</si>
  <si>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</si>
  <si>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</si>
  <si>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</si>
  <si>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</si>
  <si>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</si>
  <si>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</si>
  <si>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</si>
  <si>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</si>
  <si>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</si>
  <si>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</si>
  <si>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</si>
  <si>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</si>
  <si>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</si>
  <si>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</si>
  <si>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</si>
  <si>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</si>
  <si>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</si>
  <si>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</si>
  <si>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</si>
  <si>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</si>
  <si>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</si>
  <si>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</si>
  <si>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</si>
  <si>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</si>
  <si>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</si>
  <si>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</si>
  <si>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</si>
  <si>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</si>
  <si>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</si>
  <si>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</si>
  <si>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</si>
  <si>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</si>
  <si>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</si>
  <si>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</si>
  <si>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</si>
  <si>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</si>
  <si>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</si>
  <si>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</si>
  <si>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</si>
  <si>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</si>
  <si>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</si>
  <si>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</si>
  <si>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</si>
  <si>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</si>
  <si>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</si>
  <si>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</si>
  <si>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</si>
  <si>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</si>
  <si>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</si>
  <si>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</si>
  <si>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</si>
  <si>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</si>
  <si>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</si>
  <si>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</si>
  <si>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</si>
  <si>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</si>
  <si>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</si>
  <si>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</si>
  <si>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</si>
  <si>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</si>
  <si>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</si>
  <si>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</si>
  <si>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</si>
  <si>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</si>
  <si>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</si>
  <si>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</si>
  <si>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</si>
  <si>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</si>
  <si>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</si>
  <si>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</si>
  <si>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</si>
  <si>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</si>
  <si>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</si>
  <si>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</si>
  <si>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</si>
  <si>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</si>
  <si>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</si>
  <si>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</si>
  <si>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</si>
  <si>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</si>
  <si>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</si>
  <si>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</si>
  <si>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</si>
  <si>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</si>
  <si>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</si>
  <si>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</si>
  <si>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</si>
  <si>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</si>
  <si>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</si>
  <si>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</si>
  <si>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</si>
  <si>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</si>
  <si>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</si>
  <si>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</si>
  <si>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</si>
  <si>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</si>
  <si>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</si>
  <si>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</si>
  <si>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</si>
  <si>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</si>
  <si>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</si>
  <si>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</si>
  <si>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</si>
  <si>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</si>
  <si>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</si>
  <si>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</si>
  <si>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</si>
  <si>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</si>
  <si>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</si>
  <si>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</si>
  <si>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</si>
  <si>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</si>
  <si>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</si>
  <si>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</si>
  <si>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</si>
  <si>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</si>
  <si>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</si>
  <si>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</si>
  <si>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</si>
  <si>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</si>
  <si>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</si>
  <si>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</si>
  <si>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</si>
  <si>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</si>
  <si>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</si>
  <si>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</si>
  <si>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</si>
  <si>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</si>
  <si>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</si>
  <si>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</si>
  <si>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</si>
  <si>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</si>
  <si>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</si>
  <si>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</si>
  <si>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</si>
  <si>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</si>
  <si>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</si>
  <si>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</si>
  <si>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</si>
  <si>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</si>
  <si>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</si>
  <si>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</si>
  <si>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</si>
  <si>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</si>
  <si>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</si>
  <si>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</si>
  <si>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</si>
  <si>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</si>
  <si>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</si>
  <si>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</si>
  <si>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</si>
  <si>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</si>
  <si>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</si>
  <si>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</si>
  <si>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</si>
  <si>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</si>
  <si>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</si>
  <si>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</si>
  <si>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</si>
  <si>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</si>
  <si>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</si>
  <si>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</si>
  <si>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</si>
  <si>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</si>
  <si>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</si>
  <si>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</si>
  <si>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</si>
  <si>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</si>
  <si>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</si>
  <si>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</si>
  <si>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</si>
  <si>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</si>
  <si>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</si>
  <si>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</si>
  <si>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</si>
  <si>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</si>
  <si>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</si>
  <si>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</si>
  <si>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</si>
  <si>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</si>
  <si>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</si>
  <si>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</si>
  <si>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</si>
  <si>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</si>
  <si>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</si>
  <si>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</si>
  <si>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</si>
  <si>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</si>
  <si>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</si>
  <si>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</si>
  <si>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</si>
  <si>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</si>
  <si>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</si>
  <si>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</si>
  <si>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</si>
  <si>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</si>
  <si>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</si>
  <si>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</si>
  <si>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</si>
  <si>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</si>
  <si>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</si>
  <si>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</si>
  <si>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</si>
  <si>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</si>
  <si>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</si>
  <si>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</si>
  <si>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</si>
  <si>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</si>
  <si>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</si>
  <si>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</si>
  <si>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</si>
  <si>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</si>
  <si>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</si>
  <si>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</si>
  <si>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</si>
  <si>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</si>
  <si>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</si>
  <si>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</si>
  <si>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</si>
  <si>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</si>
  <si>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</si>
  <si>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</si>
  <si>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</si>
  <si>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</si>
  <si>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</si>
  <si>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</si>
  <si>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</si>
  <si>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</si>
  <si>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</si>
  <si>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</si>
  <si>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</si>
  <si>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</si>
  <si>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</si>
  <si>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</si>
  <si>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</si>
  <si>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</si>
  <si>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</si>
  <si>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</si>
  <si>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</si>
  <si>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</si>
  <si>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</si>
  <si>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</si>
  <si>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</si>
  <si>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</si>
  <si>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</si>
  <si>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</si>
  <si>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</si>
  <si>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</si>
  <si>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</si>
  <si>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</si>
  <si>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</si>
  <si>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</si>
  <si>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</si>
  <si>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</si>
  <si>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</si>
  <si>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</si>
  <si>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</si>
  <si>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</si>
  <si>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</si>
  <si>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</si>
  <si>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</si>
  <si>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</si>
  <si>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</si>
  <si>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</si>
  <si>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</si>
  <si>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</si>
  <si>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</si>
  <si>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</si>
  <si>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</si>
  <si>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</si>
  <si>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</si>
  <si>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</si>
  <si>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</si>
  <si>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</si>
  <si>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</si>
  <si>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</si>
  <si>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</si>
  <si>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</si>
  <si>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</si>
  <si>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</si>
  <si>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</si>
  <si>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</si>
  <si>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</si>
  <si>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</si>
  <si>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</si>
  <si>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</si>
  <si>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</si>
  <si>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</si>
  <si>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</si>
  <si>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</si>
  <si>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</si>
  <si>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</si>
  <si>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</si>
  <si>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</si>
  <si>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</si>
  <si>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</si>
  <si>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</si>
  <si>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</si>
  <si>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</si>
  <si>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</si>
  <si>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</si>
  <si>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</si>
  <si>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</si>
  <si>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</si>
  <si>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</si>
  <si>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</si>
  <si>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</si>
  <si>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</si>
  <si>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</si>
  <si>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</si>
  <si>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</si>
  <si>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</si>
  <si>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</si>
  <si>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</si>
  <si>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</si>
  <si>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</si>
  <si>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</si>
  <si>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</si>
  <si>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</si>
  <si>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</si>
  <si>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</si>
  <si>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</si>
  <si>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</si>
  <si>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</si>
  <si>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</si>
  <si>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</si>
  <si>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</si>
  <si>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</si>
  <si>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</si>
  <si>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</si>
  <si>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</si>
  <si>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</si>
  <si>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</si>
  <si>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</si>
  <si>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</si>
  <si>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</si>
  <si>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</si>
  <si>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</si>
  <si>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</si>
  <si>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</si>
  <si>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</si>
  <si>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</si>
  <si>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</si>
  <si>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</si>
  <si>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</si>
  <si>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</si>
  <si>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</si>
  <si>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</si>
  <si>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</si>
  <si>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</si>
  <si>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</si>
  <si>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</si>
  <si>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</si>
  <si>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</si>
  <si>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</si>
  <si>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</si>
  <si>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</si>
  <si>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</si>
  <si>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</si>
  <si>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</si>
  <si>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</si>
  <si>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</si>
  <si>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</si>
  <si>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</si>
  <si>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</si>
  <si>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</si>
  <si>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</si>
  <si>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</si>
  <si>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</si>
  <si>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</si>
  <si>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</si>
  <si>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</si>
  <si>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</si>
  <si>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</si>
  <si>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</si>
  <si>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</si>
  <si>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</si>
  <si>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</si>
  <si>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</si>
  <si>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</si>
  <si>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</si>
  <si>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</si>
  <si>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</si>
  <si>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</si>
  <si>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</si>
  <si>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</si>
  <si>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</si>
  <si>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</si>
  <si>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</si>
  <si>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</si>
  <si>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</si>
  <si>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</si>
  <si>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</si>
  <si>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</si>
  <si>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</si>
  <si>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</si>
  <si>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</si>
  <si>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</si>
  <si>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</si>
  <si>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</si>
  <si>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</si>
  <si>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</si>
  <si>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</si>
  <si>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</si>
  <si>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</si>
  <si>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</si>
  <si>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</si>
  <si>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</si>
  <si>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</si>
  <si>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</si>
  <si>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</si>
  <si>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</si>
  <si>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</si>
  <si>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</si>
  <si>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</si>
  <si>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</si>
  <si>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</si>
  <si>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</si>
  <si>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</si>
  <si>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</si>
  <si>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</si>
  <si>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</si>
  <si>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</si>
  <si>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</si>
  <si>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</si>
  <si>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</si>
  <si>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</si>
  <si>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</si>
  <si>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</si>
  <si>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</si>
  <si>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</si>
  <si>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</si>
  <si>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</si>
  <si>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</si>
  <si>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</si>
  <si>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</si>
  <si>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</si>
  <si>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</si>
  <si>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</si>
  <si>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</si>
  <si>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</si>
  <si>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</si>
  <si>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</si>
  <si>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</si>
  <si>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</si>
  <si>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</si>
  <si>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</si>
  <si>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</si>
  <si>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</si>
  <si>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</si>
  <si>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</si>
  <si>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</si>
  <si>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</si>
  <si>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</si>
  <si>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</si>
  <si>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</si>
  <si>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</si>
  <si>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</si>
  <si>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</si>
  <si>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</si>
  <si>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</si>
  <si>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</si>
  <si>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</si>
  <si>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</si>
  <si>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</si>
  <si>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</si>
  <si>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</si>
  <si>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</si>
  <si>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</si>
  <si>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</si>
  <si>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</si>
  <si>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</si>
  <si>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</si>
  <si>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</si>
  <si>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</si>
  <si>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</si>
  <si>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</si>
  <si>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</si>
  <si>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</si>
  <si>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</si>
  <si>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</si>
  <si>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</si>
  <si>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</si>
  <si>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</si>
  <si>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</si>
  <si>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</si>
  <si>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</si>
  <si>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</si>
  <si>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</si>
  <si>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</si>
  <si>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</si>
  <si>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</si>
  <si>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</si>
  <si>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</si>
  <si>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</si>
  <si>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</si>
  <si>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</si>
  <si>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</si>
  <si>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</si>
  <si>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</si>
  <si>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</si>
  <si>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</si>
  <si>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</si>
  <si>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</si>
  <si>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</si>
  <si>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</si>
  <si>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</si>
  <si>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</si>
  <si>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</si>
  <si>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</si>
  <si>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</si>
  <si>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</si>
  <si>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</si>
  <si>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</si>
  <si>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</si>
  <si>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</si>
  <si>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</si>
  <si>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</si>
  <si>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</si>
  <si>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</si>
  <si>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</si>
  <si>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</si>
  <si>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</si>
  <si>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</si>
  <si>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</si>
  <si>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</si>
  <si>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</si>
  <si>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</si>
  <si>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</si>
  <si>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</si>
  <si>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</si>
  <si>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</si>
  <si>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</si>
  <si>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</si>
  <si>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</si>
  <si>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</si>
  <si>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</si>
  <si>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</si>
  <si>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</si>
  <si>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</si>
  <si>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</si>
  <si>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</si>
  <si>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</si>
  <si>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</si>
  <si>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</si>
  <si>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</si>
  <si>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</si>
  <si>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</si>
  <si>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</si>
  <si>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</si>
  <si>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</si>
  <si>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</si>
  <si>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</si>
  <si>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</si>
  <si>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</si>
  <si>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</si>
  <si>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</si>
  <si>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</si>
  <si>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</si>
  <si>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</si>
  <si>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</si>
  <si>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</si>
  <si>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</si>
  <si>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</si>
  <si>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</si>
  <si>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</si>
  <si>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</si>
  <si>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</si>
  <si>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</si>
  <si>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</si>
  <si>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</si>
  <si>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</si>
  <si>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</si>
  <si>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</si>
  <si>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</si>
  <si>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</si>
  <si>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</si>
  <si>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</si>
  <si>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</si>
  <si>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</si>
  <si>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</si>
  <si>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</si>
  <si>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</si>
  <si>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</si>
  <si>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</si>
  <si>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</si>
  <si>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</si>
  <si>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</si>
  <si>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</si>
  <si>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</si>
  <si>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</si>
  <si>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</si>
  <si>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</si>
  <si>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</si>
  <si>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</si>
  <si>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</si>
  <si>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</si>
  <si>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</si>
  <si>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</si>
  <si>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</si>
  <si>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</si>
  <si>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</si>
  <si>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</si>
  <si>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</si>
  <si>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</si>
  <si>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</si>
  <si>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</si>
  <si>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</si>
  <si>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</si>
  <si>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</si>
  <si>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</si>
  <si>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</si>
  <si>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</si>
  <si>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</si>
  <si>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</si>
  <si>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</si>
  <si>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</si>
  <si>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</si>
  <si>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</si>
  <si>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</si>
  <si>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</si>
  <si>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</si>
  <si>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</si>
  <si>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</si>
  <si>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</si>
  <si>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</si>
  <si>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</si>
  <si>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</si>
  <si>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</si>
  <si>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</si>
  <si>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</si>
  <si>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</si>
  <si>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</si>
  <si>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</si>
  <si>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</si>
  <si>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</si>
  <si>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</si>
  <si>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</si>
  <si>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</si>
  <si>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</si>
  <si>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</si>
  <si>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</si>
  <si>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</si>
  <si>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</si>
  <si>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</si>
  <si>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</si>
  <si>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</si>
  <si>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</si>
  <si>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</si>
  <si>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</si>
  <si>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</si>
  <si>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</si>
  <si>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</si>
  <si>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</si>
  <si>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</si>
  <si>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</si>
  <si>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</si>
  <si>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</si>
  <si>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</si>
  <si>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</si>
  <si>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</si>
  <si>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</si>
  <si>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</si>
  <si>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</si>
  <si>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</si>
  <si>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</si>
  <si>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</si>
  <si>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</si>
  <si>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</si>
  <si>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</si>
  <si>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</si>
  <si>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</si>
  <si>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</si>
  <si>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</si>
  <si>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</si>
  <si>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</si>
  <si>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</si>
  <si>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</si>
  <si>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</si>
  <si>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</si>
  <si>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</si>
  <si>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</si>
  <si>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</si>
  <si>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</si>
  <si>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</si>
  <si>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</si>
  <si>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</si>
  <si>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</si>
  <si>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</si>
  <si>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</si>
  <si>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</si>
  <si>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</si>
  <si>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</si>
  <si>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</si>
  <si>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</si>
  <si>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</si>
  <si>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</si>
  <si>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</si>
  <si>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</si>
  <si>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</si>
  <si>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</si>
  <si>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</si>
  <si>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</si>
  <si>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</si>
  <si>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</si>
  <si>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</si>
  <si>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</si>
  <si>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</si>
  <si>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</si>
  <si>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</si>
  <si>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</si>
  <si>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</si>
  <si>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</si>
  <si>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</si>
  <si>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</si>
  <si>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</si>
  <si>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</si>
  <si>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</si>
  <si>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</si>
  <si>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</si>
  <si>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</si>
  <si>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</si>
  <si>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</si>
  <si>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</si>
  <si>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</si>
  <si>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</si>
  <si>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</si>
  <si>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</si>
  <si>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</si>
  <si>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</si>
  <si>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</si>
  <si>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</si>
  <si>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</si>
  <si>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</si>
  <si>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</si>
  <si>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</si>
  <si>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</si>
  <si>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</si>
  <si>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</si>
  <si>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</si>
  <si>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</si>
  <si>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</si>
  <si>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</si>
  <si>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</si>
  <si>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</si>
  <si>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</si>
  <si>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</si>
  <si>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</si>
  <si>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</si>
  <si>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</si>
  <si>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</si>
  <si>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</si>
  <si>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</si>
  <si>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</si>
  <si>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</si>
  <si>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</si>
  <si>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</si>
  <si>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</si>
  <si>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</si>
  <si>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</si>
  <si>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</si>
  <si>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</si>
  <si>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</si>
  <si>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</si>
  <si>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</si>
  <si>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</si>
  <si>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</si>
  <si>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</si>
  <si>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</si>
  <si>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</si>
  <si>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</si>
  <si>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</si>
  <si>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</si>
  <si>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</si>
  <si>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</si>
  <si>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</si>
  <si>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</si>
  <si>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</si>
  <si>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</si>
  <si>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</si>
  <si>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</si>
  <si>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</si>
  <si>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</si>
  <si>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</si>
  <si>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</si>
  <si>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</si>
  <si>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</si>
  <si>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</si>
  <si>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</si>
  <si>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</si>
  <si>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</si>
  <si>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</si>
  <si>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</si>
  <si>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</si>
  <si>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</si>
  <si>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</si>
  <si>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</si>
  <si>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</si>
  <si>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</si>
  <si>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</si>
  <si>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</si>
  <si>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</si>
  <si>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</si>
  <si>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</si>
  <si>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</si>
  <si>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</si>
  <si>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</si>
  <si>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</si>
  <si>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</si>
  <si>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</si>
  <si>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</si>
  <si>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</si>
  <si>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</si>
  <si>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</si>
  <si>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</si>
  <si>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</si>
  <si>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</si>
  <si>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</si>
  <si>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</si>
  <si>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</si>
  <si>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</si>
  <si>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</si>
  <si>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</si>
  <si>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</si>
  <si>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</si>
  <si>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</si>
  <si>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</si>
  <si>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</si>
  <si>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</si>
  <si>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</si>
  <si>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</si>
  <si>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</si>
  <si>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</si>
  <si>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</si>
  <si>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</si>
  <si>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</si>
  <si>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</si>
  <si>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</si>
  <si>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</si>
  <si>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</si>
  <si>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</si>
  <si>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</si>
  <si>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</si>
  <si>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</si>
  <si>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</si>
  <si>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</si>
  <si>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</si>
  <si>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</si>
  <si>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</si>
  <si>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</si>
  <si>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</si>
  <si>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</si>
  <si>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</si>
  <si>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</si>
  <si>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</si>
  <si>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</si>
  <si>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</si>
  <si>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</si>
  <si>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</si>
  <si>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</si>
  <si>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</si>
  <si>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</si>
  <si>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</si>
  <si>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</si>
  <si>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</si>
  <si>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</si>
  <si>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</si>
  <si>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</si>
  <si>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</si>
  <si>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</si>
  <si>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</si>
  <si>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</si>
  <si>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</si>
  <si>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</si>
  <si>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</si>
  <si>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</si>
  <si>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</si>
  <si>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</si>
  <si>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</si>
  <si>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</si>
  <si>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</si>
  <si>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</si>
  <si>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</si>
  <si>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</si>
  <si>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</si>
  <si>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</si>
  <si>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</si>
  <si>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</si>
  <si>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</si>
  <si>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</si>
  <si>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</si>
  <si>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</si>
  <si>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</si>
  <si>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</si>
  <si>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</si>
  <si>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</si>
  <si>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</si>
  <si>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</si>
  <si>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</si>
  <si>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</si>
  <si>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</si>
  <si>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</si>
  <si>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</si>
  <si>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</si>
  <si>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</si>
  <si>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</si>
  <si>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</si>
  <si>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</si>
  <si>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</si>
  <si>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</si>
  <si>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</si>
  <si>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</si>
  <si>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</si>
  <si>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</si>
  <si>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</si>
  <si>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</si>
  <si>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</si>
  <si>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</si>
  <si>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</si>
  <si>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</si>
  <si>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</si>
  <si>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</si>
  <si>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</si>
  <si>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</si>
  <si>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</si>
  <si>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</si>
  <si>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</si>
  <si>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</si>
  <si>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</si>
  <si>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</si>
  <si>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</si>
  <si>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</si>
  <si>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</si>
  <si>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</si>
  <si>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</si>
  <si>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</si>
  <si>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</si>
  <si>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</si>
  <si>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</si>
  <si>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</si>
  <si>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</si>
  <si>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</si>
  <si>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</si>
  <si>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</si>
  <si>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</si>
  <si>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</si>
  <si>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</si>
  <si>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</si>
  <si>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</si>
  <si>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</si>
  <si>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</si>
  <si>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</si>
  <si>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</si>
  <si>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</si>
  <si>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</si>
  <si>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</si>
  <si>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</si>
  <si>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</si>
  <si>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</si>
  <si>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</si>
  <si>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</si>
  <si>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</si>
  <si>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</si>
  <si>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</si>
  <si>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</si>
  <si>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</si>
  <si>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</si>
  <si>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</si>
  <si>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</si>
  <si>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</si>
  <si>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</si>
  <si>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</si>
  <si>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</si>
  <si>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</si>
  <si>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</si>
  <si>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</si>
  <si>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</si>
  <si>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</si>
  <si>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</si>
  <si>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</si>
  <si>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</si>
  <si>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</si>
  <si>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</si>
  <si>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</si>
  <si>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</si>
  <si>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</si>
  <si>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</si>
  <si>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</si>
  <si>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</si>
  <si>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</si>
  <si>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</si>
  <si>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</si>
  <si>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</si>
  <si>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</si>
  <si>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</si>
  <si>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</si>
  <si>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</si>
  <si>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</si>
  <si>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</si>
  <si>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</si>
  <si>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</si>
  <si>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</si>
  <si>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</si>
  <si>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</si>
  <si>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</si>
  <si>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</si>
  <si>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</si>
  <si>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</si>
  <si>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</si>
  <si>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</si>
  <si>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</si>
  <si>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</si>
  <si>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</si>
  <si>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</si>
  <si>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</si>
  <si>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</si>
  <si>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</si>
  <si>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</si>
  <si>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</si>
  <si>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</si>
  <si>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</si>
  <si>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</si>
  <si>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</si>
  <si>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</si>
  <si>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</si>
  <si>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</si>
  <si>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</si>
  <si>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</si>
  <si>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</si>
  <si>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</si>
  <si>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</si>
  <si>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</si>
  <si>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</si>
  <si>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</si>
  <si>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</si>
  <si>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</si>
  <si>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</si>
  <si>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</si>
  <si>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</si>
  <si>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</si>
  <si>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</si>
  <si>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</si>
  <si>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</si>
  <si>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</si>
  <si>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</si>
  <si>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</si>
  <si>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</si>
  <si>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</si>
  <si>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</si>
  <si>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</si>
  <si>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</si>
  <si>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</si>
  <si>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</si>
  <si>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</si>
  <si>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</si>
  <si>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</si>
  <si>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</si>
  <si>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</si>
  <si>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</si>
  <si>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</si>
  <si>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</si>
  <si>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</si>
  <si>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</si>
  <si>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</si>
  <si>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</si>
  <si>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</si>
  <si>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</si>
  <si>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</si>
  <si>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</si>
  <si>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</si>
  <si>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</si>
  <si>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</si>
  <si>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</si>
  <si>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</si>
  <si>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</si>
  <si>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</si>
  <si>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</si>
  <si>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</si>
  <si>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</si>
  <si>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</si>
  <si>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</si>
  <si>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</si>
  <si>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</si>
  <si>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</si>
  <si>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</si>
  <si>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</si>
  <si>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</si>
  <si>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</si>
  <si>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</si>
  <si>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</si>
  <si>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</si>
  <si>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</si>
  <si>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</si>
  <si>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</si>
  <si>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</si>
  <si>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</si>
  <si>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</si>
  <si>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</si>
  <si>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</si>
  <si>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</si>
  <si>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</si>
  <si>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</si>
  <si>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</si>
  <si>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</si>
  <si>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</si>
  <si>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</si>
  <si>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</si>
  <si>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</si>
  <si>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</si>
  <si>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</si>
  <si>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</si>
  <si>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</si>
  <si>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</si>
  <si>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</si>
  <si>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</si>
  <si>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</si>
  <si>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</si>
  <si>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</si>
  <si>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</si>
  <si>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</si>
  <si>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</si>
  <si>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</si>
  <si>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</si>
  <si>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</si>
  <si>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</si>
  <si>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</si>
  <si>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</si>
  <si>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</si>
  <si>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</si>
  <si>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</si>
  <si>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</si>
  <si>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</si>
  <si>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</si>
  <si>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</si>
  <si>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</si>
  <si>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</si>
  <si>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</si>
  <si>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</si>
  <si>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</si>
  <si>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</si>
  <si>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</si>
  <si>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</si>
  <si>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</si>
  <si>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</si>
  <si>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</si>
  <si>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</si>
  <si>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</si>
  <si>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</si>
  <si>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</si>
  <si>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</si>
  <si>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</si>
  <si>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</si>
  <si>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</si>
  <si>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</si>
  <si>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</si>
  <si>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</si>
  <si>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</si>
  <si>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</si>
  <si>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</si>
  <si>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</si>
  <si>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</si>
  <si>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</si>
  <si>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</si>
  <si>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</si>
  <si>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</si>
  <si>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</si>
  <si>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</si>
  <si>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</si>
  <si>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</si>
  <si>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</si>
  <si>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</si>
  <si>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</si>
  <si>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</si>
  <si>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</si>
  <si>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</si>
  <si>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</si>
  <si>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</si>
  <si>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</si>
  <si>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</si>
  <si>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</si>
  <si>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</si>
  <si>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</si>
  <si>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</si>
  <si>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</si>
  <si>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</si>
  <si>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</si>
  <si>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</si>
  <si>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</si>
  <si>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</si>
  <si>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</si>
  <si>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</si>
  <si>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</si>
  <si>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</si>
  <si>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</si>
  <si>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</si>
  <si>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</si>
  <si>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</si>
  <si>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</si>
  <si>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</si>
  <si>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</si>
  <si>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</si>
  <si>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</si>
  <si>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</si>
  <si>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</si>
  <si>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</si>
  <si>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</si>
  <si>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</si>
  <si>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</si>
  <si>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</si>
  <si>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</si>
  <si>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</si>
  <si>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</si>
  <si>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</si>
  <si>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</si>
  <si>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</si>
  <si>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</si>
  <si>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</si>
  <si>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</si>
  <si>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</si>
  <si>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</si>
  <si>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</si>
  <si>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</si>
  <si>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</si>
  <si>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</si>
  <si>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</si>
  <si>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</si>
  <si>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</si>
  <si>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</si>
  <si>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</si>
  <si>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</si>
  <si>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</si>
  <si>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</si>
  <si>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</si>
  <si>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</si>
  <si>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</si>
  <si>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</si>
  <si>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</si>
  <si>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</si>
  <si>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</si>
  <si>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</si>
  <si>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</si>
  <si>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</si>
  <si>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</si>
  <si>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</si>
  <si>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</si>
  <si>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</si>
  <si>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</si>
  <si>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</si>
  <si>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</si>
  <si>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</si>
  <si>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</si>
  <si>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</si>
  <si>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</si>
  <si>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</si>
  <si>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</si>
  <si>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</si>
  <si>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</si>
  <si>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</si>
  <si>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</si>
  <si>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</si>
  <si>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</si>
  <si>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</si>
  <si>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</si>
  <si>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</si>
  <si>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</si>
  <si>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</si>
  <si>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</si>
  <si>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</si>
  <si>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</si>
  <si>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</si>
  <si>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</si>
  <si>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</si>
  <si>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</si>
  <si>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</si>
  <si>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</si>
  <si>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</si>
  <si>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</si>
  <si>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</si>
  <si>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</si>
  <si>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</si>
  <si>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</si>
  <si>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</si>
  <si>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</si>
  <si>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</si>
  <si>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</si>
  <si>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</si>
  <si>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</si>
  <si>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</si>
  <si>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</si>
  <si>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</si>
  <si>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</si>
  <si>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</si>
  <si>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</si>
  <si>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</si>
  <si>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</si>
  <si>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</si>
  <si>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</si>
  <si>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</si>
  <si>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</si>
  <si>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</si>
  <si>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</si>
  <si>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</si>
  <si>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</si>
  <si>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</si>
  <si>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</si>
  <si>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</si>
  <si>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</si>
  <si>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</si>
  <si>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</si>
  <si>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</si>
  <si>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</si>
  <si>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</si>
  <si>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</si>
  <si>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</si>
  <si>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</si>
  <si>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</si>
  <si>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</si>
  <si>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</si>
  <si>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</si>
  <si>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</si>
  <si>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</si>
  <si>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</si>
  <si>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</si>
  <si>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</si>
  <si>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</si>
  <si>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</si>
  <si>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</si>
  <si>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</si>
  <si>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</si>
  <si>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</si>
  <si>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</si>
  <si>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</si>
  <si>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</si>
  <si>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</si>
  <si>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</si>
  <si>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</si>
  <si>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</si>
  <si>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</si>
  <si>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</si>
  <si>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</si>
  <si>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</si>
  <si>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</si>
  <si>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</si>
  <si>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</si>
  <si>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</si>
  <si>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</si>
  <si>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</si>
  <si>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</si>
  <si>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</si>
  <si>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</si>
  <si>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</si>
  <si>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</si>
  <si>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</si>
  <si>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</si>
  <si>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</si>
  <si>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</si>
  <si>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</si>
  <si>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</si>
  <si>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</si>
  <si>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</si>
  <si>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</si>
  <si>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</si>
  <si>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</si>
  <si>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</si>
  <si>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</si>
  <si>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</si>
  <si>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</si>
  <si>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</si>
  <si>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</si>
  <si>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</si>
  <si>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</si>
  <si>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</si>
  <si>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</si>
  <si>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</si>
  <si>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</si>
  <si>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</si>
  <si>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</si>
  <si>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</si>
  <si>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</si>
  <si>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</si>
  <si>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</si>
  <si>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</si>
  <si>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</si>
  <si>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</si>
  <si>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</si>
  <si>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</si>
  <si>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</si>
  <si>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</si>
  <si>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</si>
  <si>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</si>
  <si>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</si>
  <si>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</si>
  <si>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</si>
  <si>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</si>
  <si>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</si>
  <si>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</si>
  <si>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</si>
  <si>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</si>
  <si>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</si>
  <si>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</si>
  <si>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</si>
  <si>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</si>
  <si>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</si>
  <si>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</si>
  <si>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</si>
  <si>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</si>
  <si>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</si>
  <si>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</si>
  <si>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</si>
  <si>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</si>
  <si>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</si>
  <si>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</si>
  <si>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</si>
  <si>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</si>
  <si>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</si>
  <si>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</si>
  <si>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</si>
  <si>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</si>
  <si>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</si>
  <si>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</si>
  <si>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</si>
  <si>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</si>
  <si>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</si>
  <si>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</si>
  <si>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</si>
  <si>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</si>
  <si>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</si>
  <si>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</si>
  <si>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</si>
  <si>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</si>
  <si>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</si>
  <si>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</si>
  <si>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</si>
  <si>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</si>
  <si>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</si>
  <si>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</si>
  <si>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</si>
  <si>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</si>
  <si>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</si>
  <si>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</si>
  <si>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</si>
  <si>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</si>
  <si>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</si>
  <si>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</si>
  <si>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</si>
  <si>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</si>
  <si>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</si>
  <si>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</si>
  <si>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</si>
  <si>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</si>
  <si>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</si>
  <si>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</si>
  <si>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</si>
  <si>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</si>
  <si>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</si>
  <si>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</si>
  <si>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</si>
  <si>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</si>
  <si>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</si>
  <si>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</si>
  <si>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</si>
  <si>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</si>
  <si>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</si>
  <si>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</si>
  <si>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</si>
  <si>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</si>
  <si>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</si>
  <si>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</si>
  <si>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</si>
  <si>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</si>
  <si>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</si>
  <si>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</si>
  <si>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</si>
  <si>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</si>
  <si>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</si>
  <si>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</si>
  <si>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</si>
  <si>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</si>
  <si>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</si>
  <si>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</si>
  <si>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</si>
  <si>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</si>
  <si>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</si>
  <si>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</si>
  <si>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</si>
  <si>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</si>
  <si>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</si>
  <si>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</si>
  <si>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</si>
  <si>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</si>
  <si>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</si>
  <si>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</si>
  <si>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</si>
  <si>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</si>
  <si>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</si>
  <si>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</si>
  <si>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</si>
  <si>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</si>
  <si>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</si>
  <si>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</si>
  <si>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</si>
  <si>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</si>
  <si>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</si>
  <si>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</si>
  <si>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</si>
  <si>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</si>
  <si>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</si>
  <si>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</si>
  <si>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</si>
  <si>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</si>
  <si>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</si>
  <si>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</si>
  <si>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</si>
  <si>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</si>
  <si>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</si>
  <si>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</si>
  <si>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</si>
  <si>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</si>
  <si>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</si>
  <si>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</si>
  <si>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</si>
  <si>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</si>
  <si>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</si>
  <si>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</si>
  <si>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</si>
  <si>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</si>
  <si>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</si>
  <si>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</si>
  <si>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</si>
  <si>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</si>
  <si>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</si>
  <si>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</si>
  <si>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</si>
  <si>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</si>
  <si>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</si>
  <si>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</si>
  <si>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</si>
  <si>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</si>
  <si>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</si>
  <si>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</si>
  <si>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</si>
  <si>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</si>
  <si>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</si>
  <si>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</si>
  <si>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</si>
  <si>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</si>
  <si>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</si>
  <si>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</si>
  <si>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</si>
  <si>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</si>
  <si>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</si>
  <si>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</si>
  <si>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</si>
  <si>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</si>
  <si>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</si>
  <si>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</si>
  <si>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</si>
  <si>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</si>
  <si>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</si>
  <si>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</si>
  <si>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</si>
  <si>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</si>
  <si>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</si>
  <si>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</si>
  <si>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</si>
  <si>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</si>
  <si>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</si>
  <si>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</si>
  <si>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</si>
  <si>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</si>
  <si>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</si>
  <si>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</si>
  <si>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</si>
  <si>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</si>
  <si>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</si>
  <si>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</si>
  <si>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</si>
  <si>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</si>
  <si>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</si>
  <si>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</si>
  <si>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</si>
  <si>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</si>
  <si>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</si>
  <si>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</si>
  <si>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</si>
  <si>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</si>
  <si>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</si>
  <si>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</si>
  <si>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</si>
  <si>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</si>
  <si>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</si>
  <si>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</si>
  <si>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</si>
  <si>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</si>
  <si>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</si>
  <si>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</si>
  <si>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</si>
  <si>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</si>
  <si>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</si>
  <si>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</si>
  <si>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</si>
  <si>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</si>
  <si>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</si>
  <si>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</si>
  <si>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</si>
  <si>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</si>
  <si>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</si>
  <si>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</si>
  <si>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</si>
  <si>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</si>
  <si>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</si>
  <si>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</si>
  <si>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</si>
  <si>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</si>
  <si>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</si>
  <si>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</si>
  <si>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</si>
  <si>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</si>
  <si>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</si>
  <si>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</si>
  <si>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</si>
  <si>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</si>
  <si>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</si>
  <si>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</si>
  <si>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</si>
  <si>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</si>
  <si>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</si>
  <si>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</si>
  <si>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</si>
  <si>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</si>
  <si>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</si>
  <si>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</si>
  <si>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</si>
  <si>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</si>
  <si>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</si>
  <si>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</si>
  <si>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</si>
  <si>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</si>
  <si>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</si>
  <si>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</si>
  <si>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</si>
  <si>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</si>
  <si>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</si>
  <si>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</si>
  <si>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</si>
  <si>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</si>
  <si>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</si>
  <si>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</si>
  <si>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</si>
  <si>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</si>
  <si>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</si>
  <si>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</si>
  <si>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</si>
  <si>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</si>
  <si>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</si>
  <si>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</si>
  <si>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</si>
  <si>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</si>
  <si>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</si>
  <si>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</si>
  <si>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</si>
  <si>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</si>
  <si>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</si>
  <si>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</si>
  <si>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</si>
  <si>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</si>
  <si>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</si>
  <si>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</si>
  <si>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</si>
  <si>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</si>
  <si>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</si>
  <si>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</si>
  <si>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</si>
  <si>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</si>
  <si>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</si>
  <si>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</si>
  <si>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</si>
  <si>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</si>
  <si>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</si>
  <si>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</si>
  <si>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</si>
  <si>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</si>
  <si>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</si>
  <si>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</si>
  <si>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</si>
  <si>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</si>
  <si>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</si>
  <si>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</si>
  <si>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</si>
  <si>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</si>
  <si>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VIGLACERA CORP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</si>
  <si>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</si>
  <si>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</si>
  <si>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</si>
  <si>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</si>
  <si>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</si>
  <si>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</si>
  <si>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</si>
  <si>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</si>
  <si>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</si>
  <si>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</si>
  <si>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</si>
  <si>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</si>
  <si>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</si>
  <si>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</si>
  <si>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</si>
  <si>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</si>
  <si>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</si>
  <si>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</si>
  <si>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</si>
  <si>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</si>
  <si>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</si>
  <si>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</si>
  <si>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</si>
  <si>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</si>
  <si>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</si>
  <si>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</si>
  <si>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</si>
  <si>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</si>
  <si>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</si>
  <si>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</si>
  <si>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</si>
  <si>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</si>
  <si>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</si>
  <si>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</si>
  <si>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</si>
  <si>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</si>
  <si>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</si>
  <si>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</si>
  <si>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</si>
  <si>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</si>
  <si>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</si>
  <si>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</si>
  <si>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</si>
  <si>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</si>
  <si>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</si>
  <si>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</si>
  <si>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</si>
  <si>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</si>
  <si>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</si>
  <si>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</si>
  <si>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</si>
  <si>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</si>
  <si>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</si>
  <si>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</si>
  <si>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</si>
  <si>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</si>
  <si>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</si>
  <si>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</si>
  <si>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</si>
  <si>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</si>
  <si>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</si>
  <si>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</si>
  <si>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</si>
  <si>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</si>
  <si>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</si>
  <si>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</si>
  <si>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</si>
  <si>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</si>
  <si>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</si>
  <si>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</si>
  <si>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</si>
  <si>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</si>
  <si>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</si>
  <si>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</si>
  <si>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</si>
  <si>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</si>
  <si>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</si>
  <si>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</si>
  <si>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</si>
  <si>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</si>
  <si>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</si>
  <si>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</si>
  <si>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</si>
  <si>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</si>
  <si>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</si>
  <si>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</si>
  <si>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</si>
  <si>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</si>
  <si>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</si>
  <si>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</si>
  <si>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</si>
  <si>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</si>
  <si>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</si>
  <si>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</si>
  <si>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</si>
  <si>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</si>
  <si>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</si>
  <si>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</si>
  <si>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</si>
  <si>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</si>
  <si>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</si>
  <si>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</si>
  <si>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</si>
  <si>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</si>
  <si>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</si>
  <si>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</si>
  <si>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</si>
  <si>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</si>
  <si>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</si>
  <si>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</si>
  <si>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</si>
  <si>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</si>
  <si>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</si>
  <si>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</si>
  <si>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</si>
  <si>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</si>
  <si>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</si>
  <si>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</si>
  <si>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</si>
  <si>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</si>
  <si>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</si>
  <si>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</si>
  <si>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</si>
  <si>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</si>
  <si>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</si>
  <si>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</si>
  <si>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</si>
  <si>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</si>
  <si>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</si>
  <si>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</si>
  <si>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</si>
  <si>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</si>
  <si>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</si>
  <si>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</si>
  <si>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</si>
  <si>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</si>
  <si>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</si>
  <si>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</si>
  <si>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</si>
  <si>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</si>
  <si>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</si>
  <si>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</si>
  <si>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</si>
  <si>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</si>
  <si>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</si>
  <si>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</si>
  <si>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</si>
  <si>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</si>
  <si>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</si>
  <si>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</si>
  <si>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</si>
  <si>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</si>
  <si>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</si>
  <si>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</si>
  <si>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</si>
  <si>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</si>
  <si>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</si>
  <si>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</si>
  <si>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</si>
  <si>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</si>
  <si>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</si>
  <si>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</si>
  <si>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</si>
  <si>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</si>
  <si>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</si>
  <si>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</si>
  <si>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</si>
  <si>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</si>
  <si>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</si>
  <si>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</si>
  <si>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</si>
  <si>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</si>
  <si>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</si>
  <si>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</si>
  <si>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</si>
  <si>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</si>
  <si>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</si>
  <si>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</si>
  <si>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</si>
  <si>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</si>
  <si>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</si>
  <si>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</si>
  <si>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</si>
  <si>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</si>
  <si>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</si>
  <si>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</si>
  <si>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</si>
  <si>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</si>
  <si>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</si>
  <si>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</si>
  <si>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</si>
  <si>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</si>
  <si>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</si>
  <si>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</si>
  <si>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</si>
  <si>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</si>
  <si>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</si>
  <si>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</si>
  <si>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</si>
  <si>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</si>
  <si>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</si>
  <si>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</si>
  <si>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</si>
  <si>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</si>
  <si>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</si>
  <si>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</si>
  <si>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</si>
  <si>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</si>
  <si>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</si>
  <si>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</si>
  <si>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</si>
  <si>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</si>
  <si>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</si>
  <si>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</si>
  <si>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</si>
  <si>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</si>
  <si>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</si>
  <si>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</si>
  <si>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</si>
  <si>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</si>
  <si>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</si>
  <si>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</si>
  <si>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</si>
  <si>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</si>
  <si>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</si>
  <si>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</si>
  <si>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</si>
  <si>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</si>
  <si>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</si>
  <si>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</si>
  <si>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</si>
  <si>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</si>
  <si>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</si>
  <si>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</si>
  <si>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</si>
  <si>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</si>
  <si>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</si>
  <si>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</si>
  <si>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</si>
  <si>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</si>
  <si>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</si>
  <si>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</si>
  <si>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</si>
  <si>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</si>
  <si>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</si>
  <si>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</si>
  <si>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</si>
  <si>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</si>
  <si>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</si>
  <si>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</si>
  <si>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</si>
  <si>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</si>
  <si>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</si>
  <si>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</si>
  <si>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</si>
  <si>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</si>
  <si>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</si>
  <si>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</si>
  <si>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</si>
  <si>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</si>
  <si>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</si>
  <si>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</si>
  <si>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</si>
  <si>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</si>
  <si>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</si>
  <si>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</si>
  <si>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</si>
  <si>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</si>
  <si>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</si>
  <si>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</si>
  <si>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</si>
  <si>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</si>
  <si>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</si>
  <si>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</si>
  <si>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</si>
  <si>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</si>
  <si>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</si>
  <si>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</si>
  <si>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</si>
  <si>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</si>
  <si>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</si>
  <si>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</si>
  <si>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</si>
  <si>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</si>
  <si>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</si>
  <si>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</si>
  <si>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</si>
  <si>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</si>
  <si>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</si>
  <si>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</si>
  <si>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</si>
  <si>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</si>
  <si>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</si>
  <si>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</si>
  <si>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</si>
  <si>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</si>
  <si>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</si>
  <si>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</si>
  <si>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</si>
  <si>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</si>
  <si>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</si>
  <si>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</si>
  <si>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</si>
  <si>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</si>
  <si>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</si>
  <si>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</si>
  <si>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</si>
  <si>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</si>
  <si>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</si>
  <si>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</si>
  <si>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</si>
  <si>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</si>
  <si>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</si>
  <si>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</si>
  <si>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</si>
  <si>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</si>
  <si>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</si>
  <si>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</si>
  <si>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</si>
  <si>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</si>
  <si>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</si>
  <si>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</si>
  <si>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</si>
  <si>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</si>
  <si>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</si>
  <si>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</si>
  <si>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</si>
  <si>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</si>
  <si>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</si>
  <si>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</si>
  <si>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</si>
  <si>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</si>
  <si>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</si>
  <si>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</si>
  <si>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</si>
  <si>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</si>
  <si>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</si>
  <si>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</si>
  <si>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</si>
  <si>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</si>
  <si>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</si>
  <si>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</si>
  <si>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</si>
  <si>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</si>
  <si>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</si>
  <si>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</si>
  <si>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</si>
  <si>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</si>
  <si>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</si>
  <si>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</si>
  <si>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</si>
  <si>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</si>
  <si>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</si>
  <si>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</si>
  <si>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</si>
  <si>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</si>
  <si>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</si>
  <si>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</si>
  <si>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</si>
  <si>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</si>
  <si>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</si>
  <si>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</si>
  <si>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</si>
  <si>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</si>
  <si>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</si>
  <si>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</si>
  <si>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</si>
  <si>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</si>
  <si>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</si>
  <si>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</si>
  <si>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</si>
  <si>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</si>
  <si>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</si>
  <si>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</si>
  <si>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</si>
  <si>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</si>
  <si>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</si>
  <si>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</si>
  <si>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</si>
  <si>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</si>
  <si>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</si>
  <si>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</si>
  <si>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</si>
  <si>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</si>
  <si>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</si>
  <si>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</si>
  <si>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</si>
  <si>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</si>
  <si>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</si>
  <si>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</si>
  <si>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</si>
  <si>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</si>
  <si>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</si>
  <si>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</si>
  <si>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</si>
  <si>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</si>
  <si>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</si>
  <si>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</si>
  <si>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</si>
  <si>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</si>
  <si>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</si>
  <si>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</si>
  <si>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</si>
  <si>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</si>
  <si>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</si>
  <si>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</si>
  <si>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</si>
  <si>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</si>
  <si>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</si>
  <si>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</si>
  <si>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</si>
  <si>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</si>
  <si>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</si>
  <si>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</si>
  <si>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</si>
  <si>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</si>
  <si>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</si>
  <si>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</si>
  <si>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</si>
  <si>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</si>
  <si>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</si>
  <si>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</si>
  <si>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</si>
  <si>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</si>
  <si>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</si>
  <si>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</si>
  <si>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</si>
  <si>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</si>
  <si>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</si>
  <si>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</si>
  <si>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</si>
  <si>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</si>
  <si>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</si>
  <si>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</si>
  <si>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</si>
  <si>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</si>
  <si>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</si>
  <si>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</si>
  <si>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</si>
  <si>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</si>
  <si>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</si>
  <si>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</si>
  <si>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</si>
  <si>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</si>
  <si>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</si>
  <si>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</si>
  <si>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</si>
  <si>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</si>
  <si>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</si>
  <si>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</si>
  <si>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</si>
  <si>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</si>
  <si>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</si>
  <si>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</si>
  <si>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</si>
  <si>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</si>
  <si>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</si>
  <si>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</si>
  <si>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</si>
  <si>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</si>
  <si>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</si>
  <si>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</si>
  <si>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</si>
  <si>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</si>
  <si>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</si>
  <si>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</si>
  <si>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</si>
  <si>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</si>
  <si>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</si>
  <si>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</si>
  <si>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</si>
  <si>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</si>
  <si>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</si>
  <si>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</si>
  <si>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</si>
  <si>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</si>
  <si>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</si>
  <si>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</si>
  <si>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</si>
  <si>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</si>
  <si>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</si>
  <si>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</si>
  <si>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</si>
  <si>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</si>
  <si>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</si>
  <si>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</si>
  <si>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</si>
  <si>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</si>
  <si>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</si>
  <si>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</si>
  <si>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</si>
  <si>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</si>
  <si>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</si>
  <si>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</si>
  <si>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</si>
  <si>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</si>
  <si>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</si>
  <si>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</si>
  <si>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</si>
  <si>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</si>
  <si>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</si>
  <si>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</si>
  <si>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</si>
  <si>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</si>
  <si>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</si>
  <si>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</si>
  <si>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</si>
  <si>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</si>
  <si>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</si>
  <si>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</si>
  <si>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</si>
  <si>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</si>
  <si>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</si>
  <si>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</si>
  <si>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</si>
  <si>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</si>
  <si>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</si>
  <si>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</si>
  <si>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</si>
  <si>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</si>
  <si>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</si>
  <si>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</si>
  <si>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</si>
  <si>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</si>
  <si>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</si>
  <si>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</si>
  <si>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</si>
  <si>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</si>
  <si>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</si>
  <si>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</si>
  <si>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</si>
  <si>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</si>
  <si>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</si>
  <si>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</si>
  <si>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</si>
  <si>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</si>
  <si>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</si>
  <si>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</si>
  <si>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</si>
  <si>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</si>
  <si>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</si>
  <si>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</si>
  <si>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</si>
  <si>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</si>
  <si>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</si>
  <si>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</si>
  <si>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</si>
  <si>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</si>
  <si>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</si>
  <si>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</si>
  <si>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</si>
  <si>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</si>
  <si>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</si>
  <si>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</si>
  <si>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</si>
  <si>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</si>
  <si>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</si>
  <si>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</si>
  <si>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</si>
  <si>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</si>
  <si>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</si>
  <si>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</si>
  <si>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</si>
  <si>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</si>
  <si>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</si>
  <si>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</si>
  <si>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</si>
  <si>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</si>
  <si>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</si>
  <si>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</si>
  <si>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</si>
  <si>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</si>
  <si>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</si>
  <si>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</si>
  <si>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</si>
  <si>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</si>
  <si>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</si>
  <si>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</si>
  <si>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</si>
  <si>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</si>
  <si>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</si>
  <si>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</si>
  <si>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</si>
  <si>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</si>
  <si>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</si>
  <si>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</si>
  <si>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</si>
  <si>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</si>
  <si>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</si>
  <si>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</si>
  <si>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</si>
  <si>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</si>
  <si>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</si>
  <si>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</si>
  <si>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</si>
  <si>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</si>
  <si>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</si>
  <si>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</si>
  <si>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</si>
  <si>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</si>
  <si>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</si>
  <si>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</si>
  <si>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</si>
  <si>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</si>
  <si>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</si>
  <si>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</si>
  <si>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</si>
  <si>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</si>
  <si>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</si>
  <si>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</si>
  <si>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</si>
  <si>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</si>
  <si>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</si>
  <si>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</si>
  <si>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</si>
  <si>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</si>
  <si>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</si>
  <si>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</si>
  <si>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</si>
  <si>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</si>
  <si>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</si>
  <si>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</si>
  <si>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</si>
  <si>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</si>
  <si>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</si>
  <si>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</si>
  <si>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</si>
  <si>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</si>
  <si>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</si>
  <si>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</si>
  <si>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</si>
  <si>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</si>
  <si>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</si>
  <si>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</si>
  <si>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</si>
  <si>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</si>
  <si>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</si>
  <si>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</si>
  <si>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</si>
  <si>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</si>
  <si>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</si>
  <si>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</si>
  <si>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</si>
  <si>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</si>
  <si>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</si>
  <si>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</si>
  <si>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</si>
  <si>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</si>
  <si>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</si>
  <si>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</si>
  <si>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</si>
  <si>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</si>
  <si>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</si>
  <si>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</si>
  <si>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</si>
  <si>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</si>
  <si>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</si>
  <si>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</si>
  <si>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</si>
  <si>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</si>
  <si>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</si>
  <si>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</si>
  <si>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</si>
  <si>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</si>
  <si>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</si>
  <si>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</si>
  <si>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</si>
  <si>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</si>
  <si>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</si>
  <si>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</si>
  <si>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</si>
  <si>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</si>
  <si>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</si>
  <si>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</si>
  <si>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</si>
  <si>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</si>
  <si>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</si>
  <si>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</si>
  <si>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</si>
  <si>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</si>
  <si>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</si>
  <si>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</si>
  <si>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</si>
  <si>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</si>
  <si>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</si>
  <si>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</si>
  <si>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</si>
  <si>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</si>
  <si>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</si>
  <si>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</si>
  <si>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</si>
  <si>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</si>
  <si>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</si>
  <si>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</si>
  <si>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</si>
  <si>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</si>
  <si>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</si>
  <si>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</si>
  <si>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</si>
  <si>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</si>
  <si>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</si>
  <si>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</si>
  <si>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</si>
  <si>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</si>
  <si>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</si>
  <si>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</si>
  <si>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</si>
  <si>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</si>
  <si>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</si>
  <si>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</si>
  <si>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</si>
  <si>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</si>
  <si>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</si>
  <si>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</si>
  <si>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</si>
  <si>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</si>
  <si>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</si>
  <si>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</si>
  <si>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</si>
  <si>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</si>
  <si>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</si>
  <si>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</si>
  <si>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</si>
  <si>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</si>
  <si>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</si>
  <si>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</si>
  <si>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</si>
  <si>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</si>
  <si>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</si>
  <si>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</si>
  <si>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</si>
  <si>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</si>
  <si>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</si>
  <si>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</si>
  <si>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</si>
  <si>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</si>
  <si>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</si>
  <si>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</si>
  <si>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</si>
  <si>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</si>
  <si>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</si>
  <si>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</si>
  <si>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</si>
  <si>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</si>
  <si>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</si>
  <si>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</si>
  <si>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</si>
  <si>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</si>
  <si>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</si>
  <si>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</si>
  <si>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</si>
  <si>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</si>
  <si>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</si>
  <si>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</si>
  <si>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</si>
  <si>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</si>
  <si>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</si>
  <si>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</si>
  <si>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</si>
  <si>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</si>
  <si>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</si>
  <si>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</si>
  <si>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</si>
  <si>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</si>
  <si>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</si>
  <si>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</si>
  <si>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</si>
  <si>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</si>
  <si>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</si>
  <si>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</si>
  <si>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</si>
  <si>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</si>
  <si>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</si>
  <si>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</si>
  <si>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</si>
  <si>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</si>
  <si>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</si>
  <si>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</si>
  <si>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</si>
  <si>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</si>
  <si>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</si>
  <si>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</si>
  <si>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</si>
  <si>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</si>
  <si>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</si>
  <si>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</si>
  <si>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</si>
  <si>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</si>
  <si>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</si>
  <si>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</si>
  <si>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</si>
  <si>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</si>
  <si>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</si>
  <si>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</si>
  <si>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</si>
  <si>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</si>
  <si>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</si>
  <si>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</si>
  <si>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</si>
  <si>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</si>
  <si>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</si>
  <si>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</si>
  <si>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</si>
  <si>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</si>
  <si>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</si>
  <si>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</si>
  <si>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</si>
  <si>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</si>
  <si>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</si>
  <si>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</si>
  <si>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</si>
  <si>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</si>
  <si>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</si>
  <si>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</si>
  <si>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</si>
  <si>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</si>
  <si>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</si>
  <si>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</si>
  <si>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</si>
  <si>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</si>
  <si>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</si>
  <si>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</si>
  <si>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</si>
  <si>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</si>
  <si>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</si>
  <si>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</si>
  <si>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</si>
  <si>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</si>
  <si>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</si>
  <si>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</si>
  <si>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</si>
  <si>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</si>
  <si>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</si>
  <si>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</si>
  <si>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</si>
  <si>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</si>
  <si>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</si>
  <si>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</si>
  <si>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</si>
  <si>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</si>
  <si>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</si>
  <si>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</si>
  <si>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</si>
  <si>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</si>
  <si>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</si>
  <si>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</si>
  <si>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</si>
  <si>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</si>
  <si>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</si>
  <si>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</si>
  <si>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</si>
  <si>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</si>
  <si>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</si>
  <si>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</si>
  <si>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</si>
  <si>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</si>
  <si>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</si>
  <si>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</si>
  <si>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</si>
  <si>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</si>
  <si>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</si>
  <si>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</si>
  <si>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</si>
  <si>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</si>
  <si>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</si>
  <si>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</si>
  <si>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</si>
  <si>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</si>
  <si>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</si>
  <si>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</si>
  <si>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</si>
  <si>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</si>
  <si>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</si>
  <si>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</si>
  <si>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</si>
  <si>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</si>
  <si>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</si>
  <si>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</si>
  <si>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</si>
  <si>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</si>
  <si>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</si>
  <si>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</si>
  <si>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</si>
  <si>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</si>
  <si>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</si>
  <si>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</si>
  <si>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</si>
  <si>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</si>
  <si>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</si>
  <si>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</si>
  <si>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</si>
  <si>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</si>
  <si>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</si>
  <si>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</si>
  <si>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</si>
  <si>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</si>
  <si>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</si>
  <si>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</si>
  <si>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</si>
  <si>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</si>
  <si>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</si>
  <si>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</si>
  <si>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</si>
  <si>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</si>
  <si>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</si>
  <si>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</si>
  <si>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</si>
  <si>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</si>
  <si>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</si>
  <si>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</si>
  <si>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</si>
  <si>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</si>
  <si>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</si>
  <si>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</si>
  <si>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</si>
  <si>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</si>
  <si>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</si>
  <si>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</si>
  <si>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</si>
  <si>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</si>
  <si>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</si>
  <si>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</si>
  <si>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</si>
  <si>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</si>
  <si>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</si>
  <si>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</si>
  <si>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</si>
  <si>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</si>
  <si>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</si>
  <si>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</si>
  <si>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</si>
  <si>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</si>
  <si>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</si>
  <si>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</si>
  <si>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</si>
  <si>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</si>
  <si>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</si>
  <si>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</si>
  <si>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</si>
  <si>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</si>
  <si>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</si>
  <si>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</si>
  <si>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</si>
  <si>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</si>
  <si>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</si>
  <si>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</si>
  <si>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</si>
  <si>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</si>
  <si>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</si>
  <si>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</si>
  <si>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</si>
  <si>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</si>
  <si>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</si>
  <si>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</si>
  <si>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</si>
  <si>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</si>
  <si>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</si>
  <si>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</si>
  <si>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</si>
  <si>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</si>
  <si>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</si>
  <si>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</si>
  <si>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</si>
  <si>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</si>
  <si>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</si>
  <si>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</si>
  <si>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</si>
  <si>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</si>
  <si>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</si>
  <si>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</si>
  <si>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</si>
  <si>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</si>
  <si>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</si>
  <si>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</si>
  <si>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</si>
  <si>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</si>
  <si>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</si>
  <si>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</si>
  <si>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</si>
  <si>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</si>
  <si>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</si>
  <si>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</si>
  <si>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</si>
  <si>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</si>
  <si>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</si>
  <si>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</si>
  <si>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</si>
  <si>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</si>
  <si>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</si>
  <si>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</si>
  <si>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</si>
  <si>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</si>
  <si>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</si>
  <si>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</si>
  <si>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</si>
  <si>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</si>
  <si>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</si>
  <si>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</si>
  <si>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</si>
  <si>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</si>
  <si>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</si>
  <si>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</si>
  <si>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</si>
  <si>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</si>
  <si>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</si>
  <si>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</si>
  <si>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</si>
  <si>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</si>
  <si>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</si>
  <si>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</si>
  <si>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</si>
  <si>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</si>
  <si>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</si>
  <si>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</si>
  <si>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</si>
  <si>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</si>
  <si>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</si>
  <si>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</si>
  <si>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</si>
  <si>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</si>
  <si>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</si>
  <si>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</si>
  <si>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</si>
  <si>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</si>
  <si>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</si>
  <si>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</si>
  <si>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</si>
  <si>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</si>
  <si>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</si>
  <si>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</si>
  <si>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</si>
  <si>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</si>
  <si>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</si>
  <si>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</si>
  <si>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</si>
  <si>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</si>
  <si>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</si>
  <si>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</si>
  <si>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</si>
  <si>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</si>
  <si>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</si>
  <si>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</si>
  <si>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</si>
  <si>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</si>
  <si>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</si>
  <si>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</si>
  <si>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</si>
  <si>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</si>
  <si>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</si>
  <si>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</si>
  <si>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</si>
  <si>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</si>
  <si>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</si>
  <si>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</si>
  <si>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</si>
  <si>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</si>
  <si>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</si>
  <si>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</si>
  <si>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</si>
  <si>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</si>
  <si>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</si>
  <si>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</si>
  <si>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</si>
  <si>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</si>
  <si>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</si>
  <si>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</si>
  <si>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</si>
  <si>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</si>
  <si>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</si>
  <si>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</si>
  <si>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</si>
  <si>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</si>
  <si>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</si>
  <si>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</si>
  <si>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</si>
  <si>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</si>
  <si>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</si>
  <si>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</si>
  <si>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</si>
  <si>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</si>
  <si>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</si>
  <si>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</si>
  <si>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</si>
  <si>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</si>
  <si>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</si>
  <si>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</si>
  <si>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</si>
  <si>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</si>
  <si>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</si>
  <si>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</si>
  <si>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</si>
  <si>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</si>
  <si>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</si>
  <si>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</si>
  <si>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</si>
  <si>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</si>
  <si>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</si>
  <si>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</si>
  <si>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</si>
  <si>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</si>
  <si>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</si>
  <si>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</si>
  <si>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</si>
  <si>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</si>
  <si>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</si>
  <si>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</si>
  <si>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</si>
  <si>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</si>
  <si>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</si>
  <si>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</si>
  <si>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</si>
  <si>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</si>
  <si>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</si>
  <si>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</si>
  <si>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</si>
  <si>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</si>
  <si>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</si>
  <si>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</si>
  <si>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</si>
  <si>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</si>
  <si>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</si>
  <si>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</si>
  <si>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</si>
  <si>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</si>
  <si>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</si>
  <si>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</si>
  <si>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</si>
  <si>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</si>
  <si>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</si>
  <si>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</si>
  <si>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</si>
  <si>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</si>
  <si>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</si>
  <si>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</si>
  <si>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</si>
  <si>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</si>
  <si>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</si>
  <si>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</si>
  <si>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</si>
  <si>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</si>
  <si>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</si>
  <si>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</si>
  <si>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</si>
  <si>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</si>
  <si>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</si>
  <si>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</si>
  <si>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</si>
  <si>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</si>
  <si>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</si>
  <si>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</si>
  <si>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</si>
  <si>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</si>
  <si>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</si>
  <si>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</si>
  <si>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</si>
  <si>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</si>
  <si>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</si>
  <si>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</si>
  <si>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</si>
  <si>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</si>
  <si>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</si>
  <si>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</si>
  <si>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</si>
  <si>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</si>
  <si>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</si>
  <si>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</si>
  <si>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</si>
  <si>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</si>
  <si>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</si>
  <si>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</si>
  <si>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</si>
  <si>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</si>
  <si>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</si>
  <si>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</si>
  <si>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</si>
  <si>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</si>
  <si>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</si>
  <si>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</si>
  <si>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</si>
  <si>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</si>
  <si>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</si>
  <si>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</si>
  <si>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</si>
  <si>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</si>
  <si>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</si>
  <si>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</si>
  <si>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</si>
  <si>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</si>
  <si>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</si>
  <si>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</si>
  <si>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</si>
  <si>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</si>
  <si>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</si>
  <si>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</si>
  <si>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</si>
  <si>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</si>
  <si>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</si>
  <si>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</si>
  <si>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</si>
  <si>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</si>
  <si>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</si>
  <si>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</si>
  <si>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</si>
  <si>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</si>
  <si>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</si>
  <si>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</si>
  <si>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</si>
  <si>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</si>
  <si>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</si>
  <si>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</si>
  <si>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</si>
  <si>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</si>
  <si>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</si>
  <si>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</si>
  <si>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</si>
  <si>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</si>
  <si>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</si>
  <si>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</si>
  <si>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</si>
  <si>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</si>
  <si>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</si>
  <si>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</si>
  <si>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</si>
  <si>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</si>
  <si>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</si>
  <si>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</si>
  <si>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</si>
  <si>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</si>
  <si>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</si>
  <si>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</si>
  <si>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</si>
  <si>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</si>
  <si>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</si>
  <si>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</si>
  <si>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</si>
  <si>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</si>
  <si>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</si>
  <si>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</si>
  <si>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</si>
  <si>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</si>
  <si>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</si>
  <si>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</si>
  <si>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</si>
  <si>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</si>
  <si>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</si>
  <si>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</si>
  <si>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</si>
  <si>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</si>
  <si>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</si>
  <si>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</si>
  <si>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</si>
  <si>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</si>
  <si>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</si>
  <si>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</si>
  <si>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</si>
  <si>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</si>
  <si>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</si>
  <si>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</si>
  <si>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</si>
  <si>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</si>
  <si>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</si>
  <si>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</si>
  <si>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</si>
  <si>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</si>
  <si>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</si>
  <si>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</si>
  <si>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</si>
  <si>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</si>
  <si>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</si>
  <si>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</si>
  <si>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</si>
  <si>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</si>
  <si>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</si>
  <si>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</si>
  <si>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</si>
  <si>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</si>
  <si>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</si>
  <si>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</si>
  <si>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</si>
  <si>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</si>
  <si>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</si>
  <si>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</si>
  <si>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</si>
  <si>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</si>
  <si>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</si>
  <si>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</si>
  <si>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</si>
  <si>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</si>
  <si>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</si>
  <si>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</si>
  <si>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</si>
  <si>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</si>
  <si>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</si>
  <si>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</si>
  <si>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</si>
  <si>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</si>
  <si>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</si>
  <si>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</si>
  <si>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</si>
  <si>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</si>
  <si>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</si>
  <si>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</si>
  <si>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</si>
  <si>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</si>
  <si>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</si>
  <si>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</si>
  <si>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</si>
  <si>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</si>
  <si>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</si>
  <si>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</si>
  <si>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</si>
  <si>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</si>
  <si>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</si>
  <si>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</si>
  <si>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</si>
  <si>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</si>
  <si>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</si>
  <si>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</si>
  <si>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</si>
  <si>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</si>
  <si>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</si>
  <si>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</si>
  <si>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</si>
  <si>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</si>
  <si>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</si>
  <si>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</si>
  <si>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</si>
  <si>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</si>
  <si>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</si>
  <si>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</si>
  <si>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</si>
  <si>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</si>
  <si>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</si>
  <si>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</si>
  <si>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</si>
  <si>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</si>
  <si>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</si>
  <si>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</si>
  <si>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</si>
  <si>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</si>
  <si>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</si>
  <si>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</si>
  <si>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</si>
  <si>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</si>
  <si>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</si>
  <si>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</si>
  <si>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</si>
  <si>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</si>
  <si>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</si>
  <si>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</si>
  <si>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</si>
  <si>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</si>
  <si>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</si>
  <si>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</si>
  <si>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</si>
  <si>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</si>
  <si>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</si>
  <si>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</si>
  <si>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</si>
  <si>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</si>
  <si>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</si>
  <si>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</si>
  <si>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</si>
  <si>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</si>
  <si>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</si>
  <si>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</si>
  <si>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</si>
  <si>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</si>
  <si>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</si>
  <si>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</si>
  <si>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</si>
  <si>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</si>
  <si>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</si>
  <si>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</si>
  <si>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</si>
  <si>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</si>
  <si>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</si>
  <si>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</si>
  <si>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</si>
  <si>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</si>
  <si>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</si>
  <si>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</si>
  <si>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</si>
  <si>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</si>
  <si>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</si>
  <si>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</si>
  <si>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</si>
  <si>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</si>
  <si>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</si>
  <si>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</si>
  <si>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</si>
  <si>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</si>
  <si>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</si>
  <si>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</si>
  <si>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</si>
  <si>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</si>
  <si>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</si>
  <si>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</si>
  <si>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</si>
  <si>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</si>
  <si>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</si>
  <si>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</si>
  <si>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</si>
  <si>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</si>
  <si>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</si>
  <si>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</si>
  <si>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</si>
  <si>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</si>
  <si>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</si>
  <si>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</si>
  <si>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</si>
  <si>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</si>
  <si>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</si>
  <si>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</si>
  <si>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</si>
  <si>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</si>
  <si>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</si>
  <si>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</si>
  <si>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</si>
  <si>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</si>
  <si>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</si>
  <si>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</si>
  <si>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</si>
  <si>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</si>
  <si>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</si>
  <si>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</si>
  <si>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</si>
  <si>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</si>
  <si>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</si>
  <si>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</si>
  <si>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</si>
  <si>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</si>
  <si>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</si>
  <si>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</si>
  <si>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</si>
  <si>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</si>
  <si>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</si>
  <si>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</si>
  <si>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</si>
  <si>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</si>
  <si>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</si>
  <si>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</si>
  <si>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</si>
  <si>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</si>
  <si>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</si>
  <si>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</si>
  <si>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</si>
  <si>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</si>
  <si>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</si>
  <si>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</si>
  <si>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</si>
  <si>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</si>
  <si>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</si>
  <si>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</si>
  <si>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</si>
  <si>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</si>
  <si>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</si>
  <si>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</si>
  <si>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</si>
  <si>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</si>
  <si>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</si>
  <si>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</si>
  <si>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</si>
  <si>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</si>
  <si>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</si>
  <si>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</si>
  <si>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</si>
  <si>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</si>
  <si>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</si>
  <si>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</si>
  <si>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</si>
  <si>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</si>
  <si>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</si>
  <si>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</si>
  <si>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</si>
  <si>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</si>
  <si>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</si>
  <si>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</si>
  <si>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</si>
  <si>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</si>
  <si>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</si>
  <si>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</si>
  <si>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</si>
  <si>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</si>
  <si>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</si>
  <si>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</si>
  <si>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</si>
  <si>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</si>
  <si>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</si>
  <si>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</si>
  <si>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</si>
  <si>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</si>
  <si>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</si>
  <si>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</si>
  <si>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</si>
  <si>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</si>
  <si>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</si>
  <si>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</si>
  <si>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</si>
  <si>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</si>
  <si>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</si>
  <si>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</si>
  <si>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</si>
  <si>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</si>
  <si>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</si>
  <si>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</si>
  <si>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</si>
  <si>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</si>
  <si>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</si>
  <si>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</si>
  <si>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</si>
  <si>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</si>
  <si>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</si>
  <si>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</si>
  <si>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</si>
  <si>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</si>
  <si>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</si>
  <si>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</si>
  <si>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</si>
  <si>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</si>
  <si>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</si>
  <si>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</si>
  <si>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</si>
  <si>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</si>
  <si>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</si>
  <si>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</si>
  <si>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</si>
  <si>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</si>
  <si>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</si>
  <si>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</si>
  <si>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</si>
  <si>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</si>
  <si>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</si>
  <si>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</si>
  <si>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</si>
  <si>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</si>
  <si>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</si>
  <si>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</si>
  <si>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</si>
  <si>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</si>
  <si>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</si>
  <si>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</si>
  <si>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</si>
  <si>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</si>
  <si>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</si>
  <si>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</si>
  <si>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</si>
  <si>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</si>
  <si>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</si>
  <si>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</si>
  <si>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</si>
  <si>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</si>
  <si>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</si>
  <si>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</si>
  <si>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</si>
  <si>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</si>
  <si>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</si>
  <si>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</si>
  <si>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</si>
  <si>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</si>
  <si>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</si>
  <si>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</si>
  <si>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</si>
  <si>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</si>
  <si>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</si>
  <si>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</si>
  <si>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</si>
  <si>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</si>
  <si>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</si>
  <si>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</si>
  <si>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</si>
  <si>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</si>
  <si>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</si>
  <si>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</si>
  <si>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</si>
  <si>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</si>
  <si>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</si>
  <si>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</si>
  <si>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</si>
  <si>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</si>
  <si>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</si>
  <si>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</si>
  <si>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</si>
  <si>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</si>
  <si>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</si>
  <si>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</si>
  <si>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</si>
  <si>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</si>
  <si>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</si>
  <si>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</si>
  <si>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</si>
  <si>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</si>
  <si>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</si>
  <si>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</si>
  <si>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</si>
  <si>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</si>
  <si>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</si>
  <si>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</si>
  <si>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</si>
  <si>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</si>
  <si>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</si>
  <si>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</si>
  <si>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</si>
  <si>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</si>
  <si>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</si>
  <si>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</si>
  <si>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</si>
  <si>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</si>
  <si>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</si>
  <si>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</si>
  <si>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</si>
  <si>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</si>
  <si>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</si>
  <si>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</si>
  <si>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</si>
  <si>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</si>
  <si>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</si>
  <si>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</si>
  <si>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</si>
  <si>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</si>
  <si>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</si>
  <si>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</si>
  <si>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</si>
  <si>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</si>
  <si>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</si>
  <si>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</si>
  <si>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</si>
  <si>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</si>
  <si>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</si>
  <si>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</si>
  <si>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</si>
  <si>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</si>
  <si>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</si>
  <si>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</si>
  <si>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</si>
  <si>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</si>
  <si>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</si>
  <si>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</si>
  <si>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</si>
  <si>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</si>
  <si>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</si>
  <si>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</si>
  <si>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</si>
  <si>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</si>
  <si>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</si>
  <si>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</si>
  <si>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</si>
  <si>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</si>
  <si>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</si>
  <si>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</si>
  <si>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</si>
  <si>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</si>
  <si>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</si>
  <si>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</si>
  <si>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</si>
  <si>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</si>
  <si>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</si>
  <si>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</si>
  <si>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</si>
  <si>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</si>
  <si>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</si>
  <si>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</si>
  <si>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</si>
  <si>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</si>
  <si>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</si>
  <si>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</si>
  <si>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</si>
  <si>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</si>
  <si>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</si>
  <si>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</si>
  <si>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</si>
  <si>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</si>
  <si>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</si>
  <si>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</si>
  <si>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</si>
  <si>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</si>
  <si>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</si>
  <si>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</si>
  <si>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</si>
  <si>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</si>
  <si>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</si>
  <si>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</si>
  <si>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</si>
  <si>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</si>
  <si>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</si>
  <si>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</si>
  <si>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</si>
  <si>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</si>
  <si>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</si>
  <si>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</si>
  <si>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</si>
  <si>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</si>
  <si>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</si>
  <si>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</si>
  <si>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</si>
  <si>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</si>
  <si>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</si>
  <si>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</si>
  <si>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</si>
  <si>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</si>
  <si>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</si>
  <si>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</si>
  <si>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</si>
  <si>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</si>
  <si>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</si>
  <si>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</si>
  <si>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</si>
  <si>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</si>
  <si>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</si>
  <si>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</si>
  <si>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</si>
  <si>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</si>
  <si>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</si>
  <si>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</si>
  <si>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</si>
  <si>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</si>
  <si>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</si>
  <si>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</si>
  <si>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</si>
  <si>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</si>
  <si>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</si>
  <si>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</si>
  <si>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</si>
  <si>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</si>
  <si>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</si>
  <si>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</si>
  <si>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</si>
  <si>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</si>
  <si>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</si>
  <si>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</si>
  <si>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</si>
  <si>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</si>
  <si>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</si>
  <si>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</si>
  <si>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</si>
  <si>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</si>
  <si>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</si>
  <si>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</si>
  <si>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</si>
  <si>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</si>
  <si>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</si>
  <si>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</si>
  <si>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</si>
  <si>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</si>
  <si>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</si>
  <si>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</si>
  <si>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</si>
  <si>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</si>
  <si>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</si>
  <si>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</si>
  <si>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</si>
  <si>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</si>
  <si>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</si>
  <si>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</si>
  <si>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</si>
  <si>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</si>
  <si>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</si>
  <si>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</si>
  <si>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</si>
  <si>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</si>
  <si>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</si>
  <si>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</si>
  <si>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</si>
  <si>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</si>
  <si>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</si>
  <si>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</si>
  <si>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</si>
  <si>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</si>
  <si>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</si>
  <si>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</si>
  <si>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</si>
  <si>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</si>
  <si>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</si>
  <si>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</si>
  <si>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</si>
  <si>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</si>
  <si>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</si>
  <si>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</si>
  <si>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</si>
  <si>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</si>
  <si>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</si>
  <si>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</si>
  <si>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</si>
  <si>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</si>
  <si>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</si>
  <si>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</si>
  <si>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</si>
  <si>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</si>
  <si>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</si>
  <si>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</si>
  <si>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</si>
  <si>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</si>
  <si>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</si>
  <si>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</si>
  <si>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</si>
  <si>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</si>
  <si>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</si>
  <si>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</si>
  <si>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</si>
  <si>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</si>
  <si>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</si>
  <si>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</si>
  <si>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</si>
  <si>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</si>
  <si>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</si>
  <si>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</si>
  <si>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</si>
  <si>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</si>
  <si>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</si>
  <si>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</si>
  <si>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</si>
  <si>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</si>
  <si>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</si>
  <si>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</si>
  <si>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</si>
  <si>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</si>
  <si>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</si>
  <si>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</si>
  <si>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</si>
  <si>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</si>
  <si>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</si>
  <si>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</si>
  <si>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</si>
  <si>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</si>
  <si>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</si>
  <si>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</si>
  <si>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</si>
  <si>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</si>
  <si>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</si>
  <si>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</si>
  <si>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</si>
  <si>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</si>
  <si>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</si>
  <si>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</si>
  <si>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</si>
  <si>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</si>
  <si>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</si>
  <si>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</si>
  <si>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</si>
  <si>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</si>
  <si>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</si>
  <si>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</si>
  <si>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</si>
  <si>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</si>
  <si>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</si>
  <si>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</si>
  <si>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</si>
  <si>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</si>
  <si>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</si>
  <si>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</si>
  <si>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</si>
  <si>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</si>
  <si>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</si>
  <si>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</si>
  <si>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</si>
  <si>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</si>
  <si>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</si>
  <si>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</si>
  <si>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</si>
  <si>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</si>
  <si>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</si>
  <si>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</si>
  <si>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</si>
  <si>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</si>
  <si>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</si>
  <si>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</si>
  <si>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</si>
  <si>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</si>
  <si>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</si>
  <si>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</si>
  <si>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</si>
  <si>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</si>
  <si>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</si>
  <si>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</si>
  <si>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</si>
  <si>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</si>
  <si>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</si>
  <si>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</si>
  <si>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</si>
  <si>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</si>
  <si>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</si>
  <si>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</si>
  <si>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</si>
  <si>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</si>
  <si>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</si>
  <si>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</si>
  <si>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</si>
  <si>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</si>
  <si>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</si>
  <si>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</si>
  <si>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</si>
  <si>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</si>
  <si>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</si>
  <si>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</si>
  <si>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</si>
  <si>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</si>
  <si>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</si>
  <si>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</si>
  <si>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</si>
  <si>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</si>
  <si>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</si>
  <si>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</si>
  <si>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</si>
  <si>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</si>
  <si>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</si>
  <si>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</si>
  <si>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</si>
  <si>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</si>
  <si>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</si>
  <si>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</si>
  <si>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</si>
  <si>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</si>
  <si>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</si>
  <si>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</si>
  <si>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</si>
  <si>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</si>
  <si>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</si>
  <si>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</si>
  <si>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</si>
  <si>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</si>
  <si>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</si>
  <si>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</si>
  <si>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</si>
  <si>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</si>
  <si>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</si>
  <si>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</si>
  <si>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</si>
  <si>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</si>
  <si>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</si>
  <si>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</si>
  <si>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</si>
  <si>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</si>
  <si>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</si>
  <si>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</si>
  <si>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</si>
  <si>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</si>
  <si>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</si>
  <si>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</si>
  <si>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</si>
  <si>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</si>
  <si>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</si>
  <si>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</si>
  <si>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</si>
  <si>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</si>
  <si>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</si>
  <si>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</si>
  <si>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</si>
  <si>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</si>
  <si>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</si>
  <si>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</si>
  <si>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</si>
  <si>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</si>
  <si>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</si>
  <si>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</si>
  <si>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</si>
  <si>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</si>
  <si>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</si>
  <si>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</si>
  <si>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</si>
  <si>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</si>
  <si>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</si>
  <si>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</si>
  <si>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</si>
  <si>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</si>
  <si>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</si>
  <si>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</si>
  <si>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</si>
  <si>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</si>
  <si>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</si>
  <si>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</si>
  <si>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</si>
  <si>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</si>
  <si>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</si>
  <si>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</si>
  <si>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</si>
  <si>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</si>
  <si>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</si>
  <si>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</si>
  <si>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</si>
  <si>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</si>
  <si>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</si>
  <si>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</si>
  <si>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VN000000VT14</t>
  </si>
  <si>
    <t>VN000000VT89</t>
  </si>
  <si>
    <t>VN000000VTA0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</si>
  <si>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</si>
  <si>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</si>
  <si>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</si>
  <si>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</si>
  <si>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</si>
  <si>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</si>
  <si>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</si>
  <si>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</si>
  <si>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</si>
  <si>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</si>
  <si>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</si>
  <si>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</si>
  <si>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</si>
  <si>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</si>
  <si>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</si>
  <si>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</si>
  <si>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</si>
  <si>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</si>
  <si>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</si>
  <si>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</si>
  <si>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</si>
  <si>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</si>
  <si>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</si>
  <si>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</si>
  <si>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</si>
  <si>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</si>
  <si>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</si>
  <si>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</si>
  <si>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</si>
  <si>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</si>
  <si>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</si>
  <si>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</si>
  <si>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</si>
  <si>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</si>
  <si>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</si>
  <si>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</si>
  <si>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</si>
  <si>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</si>
  <si>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</si>
  <si>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</si>
  <si>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</si>
  <si>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</si>
  <si>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</si>
  <si>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</si>
  <si>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</si>
  <si>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</si>
  <si>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</si>
  <si>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</si>
  <si>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</si>
  <si>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</si>
  <si>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</si>
  <si>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</si>
  <si>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</si>
  <si>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</si>
  <si>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</si>
  <si>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</si>
  <si>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</si>
  <si>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</si>
  <si>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</si>
  <si>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</si>
  <si>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</si>
  <si>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</si>
  <si>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</si>
  <si>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</si>
  <si>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</si>
  <si>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</si>
  <si>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</si>
  <si>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</si>
  <si>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</si>
  <si>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</si>
  <si>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</si>
  <si>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</si>
  <si>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</si>
  <si>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</si>
  <si>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</si>
  <si>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VN000000AST6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</si>
  <si>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</si>
  <si>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</si>
  <si>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</si>
  <si>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</si>
  <si>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</si>
  <si>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</si>
  <si>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</si>
  <si>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VN000000WTN1</t>
  </si>
  <si>
    <t>X18</t>
  </si>
  <si>
    <t>X18 CEMENT JSC</t>
  </si>
  <si>
    <t>VN000000X180</t>
  </si>
  <si>
    <t>X77</t>
  </si>
  <si>
    <t>THANH AN 77 JSC</t>
  </si>
  <si>
    <t>VN000000X776</t>
  </si>
  <si>
    <t>XHC</t>
  </si>
  <si>
    <t>XUAN HOA VIET NAM JSC</t>
  </si>
  <si>
    <t>VN000000XHC7</t>
  </si>
  <si>
    <t>XMD</t>
  </si>
  <si>
    <t>XUAN MAI DAO TU JSC</t>
  </si>
  <si>
    <t>VN000000XMD5</t>
  </si>
  <si>
    <t>XPH</t>
  </si>
  <si>
    <t>HANOI SOAP JSC</t>
  </si>
  <si>
    <t>VN000000XPH9</t>
  </si>
  <si>
    <t>YBC</t>
  </si>
  <si>
    <t>YEN BAI CEMENT AND MINERAL JSC</t>
  </si>
  <si>
    <t>VN000000YBC8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</si>
  <si>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</si>
  <si>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</si>
  <si>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</si>
  <si>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</si>
  <si>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</si>
  <si>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</si>
  <si>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</si>
  <si>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</si>
  <si>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</si>
  <si>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</si>
  <si>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</si>
  <si>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</si>
  <si>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</si>
  <si>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</si>
  <si>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</si>
  <si>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</si>
  <si>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</si>
  <si>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</si>
  <si>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</si>
  <si>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</si>
  <si>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</si>
  <si>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</si>
  <si>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</si>
  <si>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</si>
  <si>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</si>
  <si>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</si>
  <si>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</si>
  <si>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</si>
  <si>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</si>
  <si>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</si>
  <si>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</si>
  <si>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</si>
  <si>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</si>
  <si>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</si>
  <si>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</si>
  <si>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</si>
  <si>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</si>
  <si>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</si>
  <si>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</si>
  <si>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</si>
  <si>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</si>
  <si>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</si>
  <si>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</si>
  <si>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</si>
  <si>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</si>
  <si>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</si>
  <si>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</si>
  <si>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</si>
  <si>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</si>
  <si>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</si>
  <si>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</si>
  <si>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</si>
  <si>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</si>
  <si>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</si>
  <si>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</si>
  <si>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</si>
  <si>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</si>
  <si>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</si>
  <si>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</si>
  <si>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</si>
  <si>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</si>
  <si>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</si>
  <si>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</si>
  <si>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</si>
  <si>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</si>
  <si>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</si>
  <si>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</si>
  <si>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</si>
  <si>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</si>
  <si>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</si>
  <si>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</si>
  <si>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</si>
  <si>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</si>
  <si>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</si>
  <si>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</si>
  <si>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</si>
  <si>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</si>
  <si>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</si>
  <si>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</si>
  <si>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</si>
  <si>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</si>
  <si>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</si>
  <si>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</si>
  <si>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</si>
  <si>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</si>
  <si>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</si>
  <si>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</si>
  <si>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</si>
  <si>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</si>
  <si>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</si>
  <si>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</si>
  <si>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</si>
  <si>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</si>
  <si>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</si>
  <si>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</si>
  <si>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</si>
  <si>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</si>
  <si>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</si>
  <si>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</si>
  <si>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</si>
  <si>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</si>
  <si>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</si>
  <si>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</si>
  <si>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</si>
  <si>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</si>
  <si>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</si>
  <si>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</si>
  <si>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</si>
  <si>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</si>
  <si>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</si>
  <si>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</si>
  <si>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</si>
  <si>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</si>
  <si>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</si>
  <si>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</si>
  <si>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</si>
  <si>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</si>
  <si>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</si>
  <si>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</si>
  <si>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</si>
  <si>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</si>
  <si>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</si>
  <si>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</si>
  <si>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</si>
  <si>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</si>
  <si>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</si>
  <si>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</si>
  <si>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</si>
  <si>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</si>
  <si>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</si>
  <si>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</si>
  <si>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</si>
  <si>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</si>
  <si>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</si>
  <si>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</si>
  <si>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</si>
  <si>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</si>
  <si>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</si>
  <si>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</si>
  <si>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</si>
  <si>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</si>
  <si>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</si>
  <si>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</si>
  <si>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</si>
  <si>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</si>
  <si>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</si>
  <si>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</si>
  <si>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</si>
  <si>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</si>
  <si>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</si>
  <si>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</si>
  <si>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</si>
  <si>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</si>
  <si>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</si>
  <si>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</si>
  <si>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</si>
  <si>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</si>
  <si>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</si>
  <si>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</si>
  <si>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</si>
  <si>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</si>
  <si>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</si>
  <si>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</si>
  <si>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</si>
  <si>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</si>
  <si>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</si>
  <si>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</si>
  <si>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</si>
  <si>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</si>
  <si>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</si>
  <si>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</si>
  <si>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</si>
  <si>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</si>
  <si>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</si>
  <si>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</si>
  <si>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</si>
  <si>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</si>
  <si>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</si>
  <si>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</si>
  <si>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</si>
  <si>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</si>
  <si>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</si>
  <si>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</si>
  <si>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</si>
  <si>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</si>
  <si>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</si>
  <si>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</si>
  <si>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</si>
  <si>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</si>
  <si>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</si>
  <si>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</si>
  <si>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</si>
  <si>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</si>
  <si>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</si>
  <si>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</si>
  <si>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</si>
  <si>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</si>
  <si>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</si>
  <si>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</si>
  <si>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</si>
  <si>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</si>
  <si>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</si>
  <si>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</si>
  <si>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</si>
  <si>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</si>
  <si>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</si>
  <si>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</si>
  <si>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</si>
  <si>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</si>
  <si>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</si>
  <si>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</si>
  <si>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</si>
  <si>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</si>
  <si>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</si>
  <si>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</si>
  <si>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</si>
  <si>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</si>
  <si>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</si>
  <si>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</si>
  <si>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</si>
  <si>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</si>
  <si>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</si>
  <si>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</si>
  <si>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</si>
  <si>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</si>
  <si>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</si>
  <si>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</si>
  <si>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</si>
  <si>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</si>
  <si>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</si>
  <si>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</si>
  <si>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</si>
  <si>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</si>
  <si>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</si>
  <si>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</si>
  <si>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</si>
  <si>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</si>
  <si>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</si>
  <si>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</si>
  <si>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</si>
  <si>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</si>
  <si>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</si>
  <si>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</si>
  <si>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</si>
  <si>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</si>
  <si>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</si>
  <si>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</si>
  <si>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</si>
  <si>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</si>
  <si>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</si>
  <si>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</si>
  <si>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</si>
  <si>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</si>
  <si>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</si>
  <si>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</si>
  <si>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</si>
  <si>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</si>
  <si>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</si>
  <si>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</si>
  <si>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</si>
  <si>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</si>
  <si>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</si>
  <si>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</si>
  <si>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</si>
  <si>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</si>
  <si>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</si>
  <si>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</si>
  <si>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</si>
  <si>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</si>
  <si>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</si>
  <si>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</si>
  <si>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</si>
  <si>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</si>
  <si>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</si>
  <si>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</si>
  <si>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</si>
  <si>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</si>
  <si>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</si>
  <si>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</si>
  <si>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</si>
  <si>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</si>
  <si>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</si>
  <si>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</si>
  <si>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</si>
  <si>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</si>
  <si>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</si>
  <si>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</si>
  <si>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</si>
  <si>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</si>
  <si>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</si>
  <si>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</si>
  <si>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</si>
  <si>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</si>
  <si>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</si>
  <si>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</si>
  <si>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</si>
  <si>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</si>
  <si>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</si>
  <si>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</si>
  <si>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</si>
  <si>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</si>
  <si>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</si>
  <si>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</si>
  <si>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</si>
  <si>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</si>
  <si>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</si>
  <si>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</si>
  <si>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</si>
  <si>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</si>
  <si>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</si>
  <si>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</si>
  <si>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</si>
  <si>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</si>
  <si>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</si>
  <si>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</si>
  <si>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</si>
  <si>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</si>
  <si>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</si>
  <si>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</si>
  <si>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</si>
  <si>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</si>
  <si>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</si>
  <si>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</si>
  <si>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</si>
  <si>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</si>
  <si>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</si>
  <si>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</si>
  <si>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</si>
  <si>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</si>
  <si>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</si>
  <si>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</si>
  <si>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</si>
  <si>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</si>
  <si>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</si>
  <si>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</si>
  <si>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</si>
  <si>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</si>
  <si>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</si>
  <si>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</si>
  <si>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</si>
  <si>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</si>
  <si>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</si>
  <si>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</si>
  <si>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</si>
  <si>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</si>
  <si>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</si>
  <si>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</si>
  <si>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</si>
  <si>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</si>
  <si>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</si>
  <si>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</si>
  <si>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</si>
  <si>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</si>
  <si>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</si>
  <si>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</si>
  <si>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</si>
  <si>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</si>
  <si>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</si>
  <si>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</si>
  <si>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</si>
  <si>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</si>
  <si>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</si>
  <si>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</si>
  <si>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</si>
  <si>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</si>
  <si>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</si>
  <si>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</si>
  <si>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</si>
  <si>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</si>
  <si>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</si>
  <si>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</si>
  <si>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</si>
  <si>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</si>
  <si>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</si>
  <si>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</si>
  <si>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</si>
  <si>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</si>
  <si>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</si>
  <si>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</si>
  <si>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</si>
  <si>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</si>
  <si>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</si>
  <si>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</si>
  <si>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</si>
  <si>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</si>
  <si>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</si>
  <si>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</si>
  <si>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</si>
  <si>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</si>
  <si>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</si>
  <si>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</si>
  <si>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</si>
  <si>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</si>
  <si>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</si>
  <si>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</si>
  <si>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</si>
  <si>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</si>
  <si>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</si>
  <si>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</si>
  <si>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</si>
  <si>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</si>
  <si>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</si>
  <si>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</si>
  <si>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</si>
  <si>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</si>
  <si>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</si>
  <si>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</si>
  <si>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</si>
  <si>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</si>
  <si>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</si>
  <si>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</si>
  <si>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</si>
  <si>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</si>
  <si>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</si>
  <si>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</si>
  <si>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</si>
  <si>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</si>
  <si>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</si>
  <si>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</si>
  <si>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</si>
  <si>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</si>
  <si>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</si>
  <si>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</si>
  <si>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</si>
  <si>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</si>
  <si>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</si>
  <si>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</si>
  <si>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</si>
  <si>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</si>
  <si>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</si>
  <si>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</si>
  <si>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</si>
  <si>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</si>
  <si>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</si>
  <si>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</si>
  <si>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</si>
  <si>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</si>
  <si>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</si>
  <si>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</si>
  <si>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</si>
  <si>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</si>
  <si>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VN000000YRC4</t>
  </si>
  <si>
    <t>YTC</t>
  </si>
  <si>
    <t>HO CHI MINH CITY MEDICAL IMPORT EXPORT JSC</t>
  </si>
  <si>
    <t>VN000000YTC0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</si>
  <si>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</si>
  <si>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</si>
  <si>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</si>
  <si>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</si>
  <si>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</si>
  <si>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</si>
  <si>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</si>
  <si>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</si>
  <si>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</si>
  <si>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</si>
  <si>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</si>
  <si>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</si>
  <si>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</si>
  <si>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</si>
  <si>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</si>
  <si>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</si>
  <si>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</si>
  <si>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</si>
  <si>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</si>
  <si>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</si>
  <si>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</si>
  <si>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</si>
  <si>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</si>
  <si>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</si>
  <si>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</si>
  <si>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</si>
  <si>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</si>
  <si>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</si>
  <si>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</si>
  <si>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</si>
  <si>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</si>
  <si>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</si>
  <si>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</si>
  <si>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</si>
  <si>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</si>
  <si>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</si>
  <si>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</si>
  <si>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</si>
  <si>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</si>
  <si>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</si>
  <si>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</si>
  <si>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</si>
  <si>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</si>
  <si>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</si>
  <si>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</si>
  <si>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</si>
  <si>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</si>
  <si>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</si>
  <si>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</si>
  <si>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</si>
  <si>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</si>
  <si>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</si>
  <si>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</si>
  <si>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</si>
  <si>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</si>
  <si>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</si>
  <si>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</si>
  <si>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</si>
  <si>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</si>
  <si>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</si>
  <si>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</si>
  <si>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</si>
  <si>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</si>
  <si>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</si>
  <si>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</si>
  <si>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</si>
  <si>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</si>
  <si>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</si>
  <si>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</si>
  <si>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</si>
  <si>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</si>
  <si>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</si>
  <si>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</si>
  <si>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</si>
  <si>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</si>
  <si>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</si>
  <si>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</si>
  <si>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</si>
  <si>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</si>
  <si>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</si>
  <si>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</si>
  <si>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</si>
  <si>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</si>
  <si>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</si>
  <si>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VN000000XLV9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</si>
  <si>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</si>
  <si>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</si>
  <si>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</si>
  <si>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</si>
  <si>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</si>
  <si>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</si>
  <si>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</si>
  <si>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</si>
  <si>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</si>
  <si>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</si>
  <si>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</si>
  <si>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</si>
  <si>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</si>
  <si>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</si>
  <si>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</si>
  <si>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</si>
  <si>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</si>
  <si>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</si>
  <si>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</si>
  <si>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</si>
  <si>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</si>
  <si>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</si>
  <si>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</si>
  <si>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</si>
  <si>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VN000000VTE2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</si>
  <si>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</si>
  <si>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</si>
  <si>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</si>
  <si>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</si>
  <si>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</si>
  <si>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</si>
  <si>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</si>
  <si>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</si>
  <si>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</si>
  <si>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</si>
  <si>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</si>
  <si>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</si>
  <si>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</si>
  <si>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</si>
  <si>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</si>
  <si>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</si>
  <si>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</si>
  <si>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</si>
  <si>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</si>
  <si>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</si>
  <si>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</si>
  <si>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</si>
  <si>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</si>
  <si>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</si>
  <si>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</si>
  <si>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</si>
  <si>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</si>
  <si>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</si>
  <si>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</si>
  <si>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</si>
  <si>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</si>
  <si>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</si>
  <si>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</si>
  <si>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</si>
  <si>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</si>
  <si>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</si>
  <si>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</si>
  <si>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</si>
  <si>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</si>
  <si>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</si>
  <si>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</si>
  <si>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</si>
  <si>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</si>
  <si>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</si>
  <si>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</si>
  <si>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</si>
  <si>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</si>
  <si>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</si>
  <si>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</si>
  <si>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</si>
  <si>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</si>
  <si>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</si>
  <si>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</si>
  <si>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</si>
  <si>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</si>
  <si>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</si>
  <si>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</si>
  <si>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VN000000X263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</si>
  <si>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</si>
  <si>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</si>
  <si>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</si>
  <si>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</si>
  <si>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</si>
  <si>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</si>
  <si>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</si>
  <si>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</si>
  <si>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</si>
  <si>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</si>
  <si>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</si>
  <si>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</si>
  <si>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</si>
  <si>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</si>
  <si>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</si>
  <si>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</si>
  <si>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</si>
  <si>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</si>
  <si>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</si>
  <si>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</si>
  <si>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</si>
  <si>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</si>
  <si>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</si>
  <si>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</si>
  <si>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</si>
  <si>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</si>
  <si>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</si>
  <si>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</si>
  <si>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</si>
  <si>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</si>
  <si>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</si>
  <si>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</si>
  <si>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</si>
  <si>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</si>
  <si>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</si>
  <si>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</si>
  <si>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</si>
  <si>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</si>
  <si>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</si>
  <si>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</si>
  <si>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</si>
  <si>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</si>
  <si>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</si>
  <si>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</si>
  <si>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</si>
  <si>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</si>
  <si>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</si>
  <si>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</si>
  <si>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</si>
  <si>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</si>
  <si>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</si>
  <si>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</si>
  <si>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</si>
  <si>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</si>
  <si>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</si>
  <si>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</si>
  <si>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</si>
  <si>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</si>
  <si>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</si>
  <si>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</si>
  <si>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</si>
  <si>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</si>
  <si>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</si>
  <si>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</si>
  <si>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</si>
  <si>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</si>
  <si>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</si>
  <si>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</si>
  <si>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</si>
  <si>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</si>
  <si>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</si>
  <si>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</si>
  <si>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</si>
  <si>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</si>
  <si>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</si>
  <si>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</si>
  <si>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</si>
  <si>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</si>
  <si>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</si>
  <si>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</si>
  <si>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</si>
  <si>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</si>
  <si>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</si>
  <si>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</si>
  <si>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</si>
  <si>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</si>
  <si>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</si>
  <si>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</si>
  <si>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</si>
  <si>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</si>
  <si>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</si>
  <si>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</si>
  <si>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</si>
  <si>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</si>
  <si>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</si>
  <si>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</si>
  <si>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</si>
  <si>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</si>
  <si>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</si>
  <si>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</si>
  <si>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</si>
  <si>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</si>
  <si>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</si>
  <si>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</si>
  <si>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</si>
  <si>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</si>
  <si>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</si>
  <si>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</si>
  <si>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</si>
  <si>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</si>
  <si>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</si>
  <si>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</si>
  <si>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</si>
  <si>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</si>
  <si>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</si>
  <si>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</si>
  <si>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</si>
  <si>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</si>
  <si>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</si>
  <si>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</si>
  <si>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</si>
  <si>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</si>
  <si>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</si>
  <si>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</si>
  <si>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</si>
  <si>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</si>
  <si>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</si>
  <si>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</si>
  <si>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</si>
  <si>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</si>
  <si>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</si>
  <si>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</si>
  <si>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</si>
  <si>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</si>
  <si>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</si>
  <si>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</si>
  <si>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</si>
  <si>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</si>
  <si>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</si>
  <si>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</si>
  <si>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</si>
  <si>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</si>
  <si>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</si>
  <si>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</si>
  <si>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</si>
  <si>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</si>
  <si>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</si>
  <si>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</si>
  <si>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</si>
  <si>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</si>
  <si>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</si>
  <si>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</si>
  <si>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</si>
  <si>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</si>
  <si>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</si>
  <si>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</si>
  <si>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</si>
  <si>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</si>
  <si>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</si>
  <si>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</si>
  <si>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</si>
  <si>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</si>
  <si>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</si>
  <si>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</si>
  <si>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</si>
  <si>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</si>
  <si>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</si>
  <si>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</si>
  <si>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VN000000XDH5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</si>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</sst>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12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5" fillId="2" borderId="0" xfId="2" applyFont="1" applyFill="1" applyBorder="1" applyAlignment="1">
      <alignment horizontal="left" vertical="center"/>
    </xf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5" fillId="2" borderId="0" xfId="2" applyFont="1" applyFill="1" applyBorder="1" applyAlignment="1">
      <alignment horizontal="center" vertical="center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5" fillId="2" borderId="0" xfId="1" applyFont="1" applyFill="1" applyAlignment="1">
      <alignment horizontal="right" vertical="center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/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1" t="s">
        <v>735</v>
      </c>
    </row>
    <row r="2" spans="2:21" x14ac:dyDescent="0.25">
      <c r="J2" s="36"/>
      <c r="K2" s="40" t="s">
        <v>738</v>
      </c>
    </row>
    <row r="3" spans="2:21" x14ac:dyDescent="0.25">
      <c r="J3" s="36"/>
      <c r="K3" s="40" t="s">
        <v>736</v>
      </c>
    </row>
    <row r="4" spans="2:21" ht="14.25" customHeight="1" x14ac:dyDescent="0.25">
      <c r="J4" s="36"/>
      <c r="K4" s="40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43591.369961458331</v>
      </c>
      <c r="J7" s="196"/>
      <c r="K7" s="196"/>
    </row>
    <row r="8" spans="2:21" ht="16.5" thickBot="1" x14ac:dyDescent="0.3">
      <c r="B8" s="128" t="s">
        <v>15</v>
      </c>
      <c r="C8" s="190" t="s">
        <v>17</v>
      </c>
      <c r="D8" s="195"/>
      <c r="E8" s="195"/>
      <c r="F8" s="195"/>
      <c r="G8" s="195"/>
      <c r="H8" s="191"/>
      <c r="I8" s="129" t="s">
        <v>16</v>
      </c>
      <c r="J8" s="190" t="s">
        <v>2</v>
      </c>
      <c r="K8" s="191"/>
    </row>
    <row r="9" spans="2:21" ht="35.25" customHeight="1" thickBot="1" x14ac:dyDescent="0.3">
      <c r="B9" s="97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2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41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2"/>
      <c r="C12" s="53"/>
      <c r="D12" s="53"/>
      <c r="E12" s="54"/>
      <c r="F12" s="21"/>
      <c r="G12" s="84"/>
      <c r="H12" s="85"/>
      <c r="I12" s="85"/>
      <c r="J12" s="85"/>
      <c r="K12" s="79"/>
    </row>
    <row r="13" spans="2:21" ht="16.5" thickBot="1" x14ac:dyDescent="0.3">
      <c r="B13" s="98" t="s">
        <v>700</v>
      </c>
      <c r="C13" s="99" t="s">
        <v>699</v>
      </c>
      <c r="D13" s="149">
        <f>IFERROR(IF($J$9="USD",(VLOOKUP($B$9,'Financial Information'!$B:$AM,3,0)/CURRENCY!$E$1),(VLOOKUP($B$9,'Financial Information'!$B:$AM,3,0))),"-")</f>
        <v>15650</v>
      </c>
      <c r="E13" s="100"/>
      <c r="F13" s="101"/>
      <c r="G13" s="102"/>
      <c r="H13" s="143" t="s">
        <v>2005</v>
      </c>
      <c r="I13" s="143" t="s">
        <v>2020</v>
      </c>
      <c r="J13" s="143" t="s">
        <v>4911</v>
      </c>
      <c r="K13" s="86"/>
      <c r="U13" s="141"/>
    </row>
    <row r="14" spans="2:21" x14ac:dyDescent="0.25">
      <c r="B14" s="102"/>
      <c r="C14" s="103" t="s">
        <v>704</v>
      </c>
      <c r="D14" s="150">
        <f>IFERROR(VLOOKUP($B$9,'Financial Information'!$B:$AO,4,0),"-")</f>
        <v>-6.8452380000000002</v>
      </c>
      <c r="E14" s="104"/>
      <c r="F14" s="101"/>
      <c r="G14" s="105" t="s">
        <v>711</v>
      </c>
      <c r="H14" s="88">
        <f>IFERROR(IF($J$9="USD",(VLOOKUP($B$9,'Financial Information'!$B:$AM,15,0)/(CURRENCY!$E$1)),(VLOOKUP($B$9,'Financial Information'!$B:$AM,15,0))),"-")</f>
        <v>526280.89361799997</v>
      </c>
      <c r="I14" s="88">
        <f>IFERROR(IF($J$9="USD",(VLOOKUP($B$9,'Financial Information'!$B:$AM,17,0)/(CURRENCY!$E$1)),(VLOOKUP($B$9,'Financial Information'!$B:$AM,17,0))),"-")</f>
        <v>688446.43984699994</v>
      </c>
      <c r="J14" s="88">
        <f>IFERROR(IF($J$9="USD",(VLOOKUP($B$9,'Financial Information'!$B:$AM,19,0)/(CURRENCY!$E$1)),(VLOOKUP($B$9,'Financial Information'!$B:$AM,19,0))),"-")</f>
        <v>1179106.225965</v>
      </c>
      <c r="K14" s="89"/>
    </row>
    <row r="15" spans="2:21" x14ac:dyDescent="0.25">
      <c r="B15" s="174"/>
      <c r="C15" s="106" t="s">
        <v>705</v>
      </c>
      <c r="D15" s="150">
        <f>IFERROR(VLOOKUP($B$9,'Financial Information'!$B:$AO,5,0),"-")</f>
        <v>-2.1875</v>
      </c>
      <c r="E15" s="107"/>
      <c r="F15" s="101"/>
      <c r="G15" s="108" t="s">
        <v>7</v>
      </c>
      <c r="H15" s="148">
        <f>IFERROR(VLOOKUP($B$9,'Financial Information'!$B:$AO,16,0),"-")</f>
        <v>0.20903477054525177</v>
      </c>
      <c r="I15" s="148">
        <f>IFERROR(VLOOKUP($B$9,'Financial Information'!$B:$AO,18,0),"-")</f>
        <v>0.30813496783850103</v>
      </c>
      <c r="J15" s="148">
        <f>IFERROR(VLOOKUP($B$9,'Financial Information'!$B:$AO,20,0),"-")</f>
        <v>0.71270582244138569</v>
      </c>
      <c r="K15" s="90"/>
    </row>
    <row r="16" spans="2:21" ht="15.75" thickBot="1" x14ac:dyDescent="0.3">
      <c r="B16" s="109"/>
      <c r="C16" s="110" t="s">
        <v>706</v>
      </c>
      <c r="D16" s="150">
        <f>IFERROR(VLOOKUP($B$9,'Financial Information'!$B:$AO,6,0),"-")</f>
        <v>-41.604480000000002</v>
      </c>
      <c r="E16" s="111"/>
      <c r="F16" s="101"/>
      <c r="G16" s="105" t="s">
        <v>712</v>
      </c>
      <c r="H16" s="88">
        <f>IFERROR(IF($J$9="USD",(VLOOKUP($B$9,'Financial Information'!$B:$AM,21,0)/(CURRENCY!$E$1)),(VLOOKUP($B$9,'Financial Information'!$B:$AM,21,0))),"-")</f>
        <v>181777.070381</v>
      </c>
      <c r="I16" s="88">
        <f>IFERROR(IF($J$9="USD",(VLOOKUP($B$9,'Financial Information'!$B:$AM,23,0)/(CURRENCY!$E$1)),(VLOOKUP($B$9,'Financial Information'!$B:$AM,23,0))),"-")</f>
        <v>186287.528621</v>
      </c>
      <c r="J16" s="88">
        <f>IFERROR(IF($J$9="USD",(VLOOKUP($B$9,'Financial Information'!$B:$AM,25,0)/(CURRENCY!$E$1)),(VLOOKUP($B$9,'Financial Information'!$B:$AM,25,0))),"-")</f>
        <v>472106.54938699998</v>
      </c>
      <c r="K16" s="90"/>
    </row>
    <row r="17" spans="2:18" ht="15.75" customHeight="1" x14ac:dyDescent="0.25">
      <c r="B17" s="112"/>
      <c r="C17" s="113"/>
      <c r="D17" s="113"/>
      <c r="E17" s="114"/>
      <c r="F17" s="101"/>
      <c r="G17" s="115" t="s">
        <v>7</v>
      </c>
      <c r="H17" s="148">
        <f>IFERROR(VLOOKUP($B$9,'Financial Information'!$B:$AO,22,0),"-")</f>
        <v>0.15525912214685045</v>
      </c>
      <c r="I17" s="148">
        <f>IFERROR(VLOOKUP($B$9,'Financial Information'!$B:$AO,24,0),"-")</f>
        <v>2.4813130889095092E-2</v>
      </c>
      <c r="J17" s="148">
        <f>IFERROR(VLOOKUP($B$9,'Financial Information'!$B:$AO,26,0),"-")</f>
        <v>1.5342896160670838</v>
      </c>
      <c r="K17" s="90"/>
    </row>
    <row r="18" spans="2:18" ht="16.5" thickBot="1" x14ac:dyDescent="0.3">
      <c r="B18" s="116" t="s">
        <v>8</v>
      </c>
      <c r="C18" s="117" t="s">
        <v>9</v>
      </c>
      <c r="D18" s="117" t="s">
        <v>725</v>
      </c>
      <c r="E18" s="118"/>
      <c r="F18" s="101"/>
      <c r="G18" s="105" t="s">
        <v>14</v>
      </c>
      <c r="H18" s="91">
        <f>IFERROR(IF($J$9="USD",(VLOOKUP($B$9,'Financial Information'!$B:$AM,27,0)/(CURRENCY!$E$1)),(VLOOKUP($B$9,'Financial Information'!$B:$AM,27,0))),"-")</f>
        <v>844.44436363636362</v>
      </c>
      <c r="I18" s="91">
        <f>IFERROR(IF($J$9="USD",(VLOOKUP($B$9,'Financial Information'!$B:$AM,29,0)/(CURRENCY!$E$1)),(VLOOKUP($B$9,'Financial Information'!$B:$AM,29,0))),"-")</f>
        <v>924.65747024618167</v>
      </c>
      <c r="J18" s="91">
        <f>IFERROR(IF($J$9="USD",(VLOOKUP($B$9,'Financial Information'!$B:$AM,31,0)/(CURRENCY!$E$1)),(VLOOKUP($B$9,'Financial Information'!$B:$AM,31,0))),"-")</f>
        <v>2419.1433189791996</v>
      </c>
      <c r="K18" s="90"/>
      <c r="R18" s="141"/>
    </row>
    <row r="19" spans="2:18" x14ac:dyDescent="0.25">
      <c r="B19" s="119">
        <f>IFERROR(VLOOKUP($B$9,'Financial Information'!$B:$AO,12,0),"-")</f>
        <v>9.7890829794730987</v>
      </c>
      <c r="C19" s="119">
        <f>IFERROR(VLOOKUP($B$9,'Financial Information'!$B:$AO,13,0),"-")</f>
        <v>1.0625198751941474</v>
      </c>
      <c r="D19" s="119">
        <f>IFERROR(VLOOKUP($B$9,'Financial Information'!$B:$AO,14,0),"-")</f>
        <v>1.3235699999999999</v>
      </c>
      <c r="E19" s="100"/>
      <c r="F19" s="120"/>
      <c r="G19" s="115" t="s">
        <v>7</v>
      </c>
      <c r="H19" s="148">
        <f>IFERROR(VLOOKUP($B$9,'Financial Information'!$B:$AO,28,0),"-")</f>
        <v>-0.11453210927938728</v>
      </c>
      <c r="I19" s="148">
        <f>IFERROR(VLOOKUP($B$9,'Financial Information'!$B:$AO,30,0),"-")</f>
        <v>9.4989214285714052E-2</v>
      </c>
      <c r="J19" s="148">
        <f>IFERROR(VLOOKUP($B$9,'Financial Information'!$B:$AO,32,0),"-")</f>
        <v>1.6162588816106409</v>
      </c>
      <c r="K19" s="92"/>
    </row>
    <row r="20" spans="2:18" ht="15.75" thickBot="1" x14ac:dyDescent="0.3">
      <c r="B20" s="57"/>
      <c r="C20" s="58"/>
      <c r="D20" s="58"/>
      <c r="E20" s="59"/>
      <c r="G20" s="93"/>
      <c r="H20" s="58"/>
      <c r="I20" s="58"/>
      <c r="J20" s="58"/>
      <c r="K20" s="59"/>
    </row>
    <row r="21" spans="2:18" ht="12" customHeight="1" x14ac:dyDescent="0.25">
      <c r="B21" s="60"/>
      <c r="C21" s="61"/>
      <c r="D21" s="61"/>
      <c r="E21" s="62"/>
      <c r="G21" s="94"/>
      <c r="H21" s="78"/>
      <c r="I21" s="78"/>
      <c r="J21" s="78"/>
      <c r="K21" s="62"/>
    </row>
    <row r="22" spans="2:18" ht="15.75" x14ac:dyDescent="0.25">
      <c r="B22" s="144" t="s">
        <v>728</v>
      </c>
      <c r="C22" s="63"/>
      <c r="D22" s="64">
        <f>IFERROR(VLOOKUP($B$9,FOL!$B:$G,3,0),"-")</f>
        <v>49</v>
      </c>
      <c r="E22" s="65"/>
      <c r="G22" s="105" t="s">
        <v>709</v>
      </c>
      <c r="H22" s="123">
        <f>IFERROR(VLOOKUP($B$9,'Financial Information'!$B:$AS,33,0),"-")</f>
        <v>4.7801481280608868</v>
      </c>
      <c r="I22" s="123">
        <f>IFERROR(VLOOKUP($B$9,'Financial Information'!$B:$AS,34,0),"-")</f>
        <v>3.7871464697579746</v>
      </c>
      <c r="J22" s="123">
        <f>IFERROR(VLOOKUP($B$9,'Financial Information'!$B:$AS,35,0),"-")</f>
        <v>7.1393494693407531</v>
      </c>
      <c r="K22" s="90"/>
    </row>
    <row r="23" spans="2:18" x14ac:dyDescent="0.25">
      <c r="B23" s="66"/>
      <c r="C23" s="56" t="s">
        <v>701</v>
      </c>
      <c r="D23" s="67">
        <f>IFERROR(VLOOKUP($B$9,FOL!$B:$G,4,0),"-")</f>
        <v>5.3401978468144771</v>
      </c>
      <c r="E23" s="68"/>
      <c r="G23" s="105" t="s">
        <v>710</v>
      </c>
      <c r="H23" s="123">
        <f>IFERROR(VLOOKUP($B$9,'Financial Information'!$B:$AS,36,0),"-")</f>
        <v>9.2076345749176056</v>
      </c>
      <c r="I23" s="123">
        <f>IFERROR(VLOOKUP($B$9,'Financial Information'!$B:$AS,37,0),"-")</f>
        <v>9.5933138687805108</v>
      </c>
      <c r="J23" s="123">
        <f>IFERROR(VLOOKUP($B$9,'Financial Information'!$B:$AS,38,0),"-")</f>
        <v>21.194101800307756</v>
      </c>
      <c r="K23" s="90"/>
    </row>
    <row r="24" spans="2:18" x14ac:dyDescent="0.25">
      <c r="B24" s="69"/>
      <c r="C24" s="56" t="s">
        <v>726</v>
      </c>
      <c r="D24" s="70">
        <f>IFERROR(VLOOKUP($B$9,FOL!$B:$G,5,0),"-")</f>
        <v>11137805</v>
      </c>
      <c r="E24" s="71"/>
      <c r="G24" s="105" t="s">
        <v>722</v>
      </c>
      <c r="H24" s="123" t="str">
        <f>IFERROR(VLOOKUP($B$9,'Financial Information'!$B:$AS,39,0),"-")</f>
        <v>N/A</v>
      </c>
      <c r="I24" s="123" t="str">
        <f>IFERROR(VLOOKUP($B$9,'Financial Information'!$B:$AS,40,0),"-")</f>
        <v>N/A</v>
      </c>
      <c r="J24" s="123" t="str">
        <f>IFERROR(VLOOKUP($B$9,'Financial Information'!$B:$AS,41,0),"-")</f>
        <v>N/A</v>
      </c>
      <c r="K24" s="90"/>
    </row>
    <row r="25" spans="2:18" x14ac:dyDescent="0.25">
      <c r="B25" s="69"/>
      <c r="C25" s="56"/>
      <c r="D25" s="70"/>
      <c r="E25" s="71"/>
      <c r="G25" s="105" t="s">
        <v>733</v>
      </c>
      <c r="H25" s="123">
        <f>IFERROR(VLOOKUP($B$9,'Financial Information'!$B:$AS,42,0),"-")</f>
        <v>87.869623366779308</v>
      </c>
      <c r="I25" s="123">
        <f>IFERROR(VLOOKUP($B$9,'Financial Information'!$B:$AS,43,0),"-")</f>
        <v>139.00106299718783</v>
      </c>
      <c r="J25" s="123">
        <f>IFERROR(VLOOKUP($B$9,'Financial Information'!$B:$AS,44,0),"-")</f>
        <v>186.36808975738552</v>
      </c>
      <c r="K25" s="96"/>
    </row>
    <row r="26" spans="2:18" ht="13.5" customHeight="1" thickBot="1" x14ac:dyDescent="0.3">
      <c r="B26" s="72"/>
      <c r="C26" s="73"/>
      <c r="D26" s="74"/>
      <c r="E26" s="75"/>
      <c r="G26" s="121"/>
      <c r="H26" s="151"/>
      <c r="I26" s="151"/>
      <c r="J26" s="151"/>
      <c r="K26" s="59"/>
    </row>
    <row r="27" spans="2:18" ht="9.75" customHeight="1" x14ac:dyDescent="0.25">
      <c r="B27" s="76"/>
      <c r="C27" s="77"/>
      <c r="D27" s="78"/>
      <c r="E27" s="79"/>
      <c r="G27" s="122"/>
      <c r="H27" s="152"/>
      <c r="I27" s="152"/>
      <c r="J27" s="152"/>
      <c r="K27" s="62"/>
    </row>
    <row r="28" spans="2:18" ht="15.75" x14ac:dyDescent="0.25">
      <c r="B28" s="188" t="s">
        <v>727</v>
      </c>
      <c r="C28" s="189"/>
      <c r="D28" s="80">
        <f>IFERROR(IF($J$9="USD",(VLOOKUP($B$9,'Financial Information'!$B:$AM,7,0)/(CURRENCY!$E$1*1000000)),(VLOOKUP($B$9,'Financial Information'!$B:$AM,7,0))/1000000),"-")</f>
        <v>3264048.6665000003</v>
      </c>
      <c r="E28" s="55"/>
      <c r="G28" s="105" t="s">
        <v>2019</v>
      </c>
      <c r="H28" s="124">
        <f>IFERROR(IF($J$9="USD",(VLOOKUP($B$9,'Financial Information'!$B:$AV,45,0)/CURRENCY!$E$1),VLOOKUP($B$9,'Financial Information'!$B:$AV,45,0)),"-")</f>
        <v>376.98409090909087</v>
      </c>
      <c r="I28" s="124">
        <f>IFERROR(IF($J$9="USD",(VLOOKUP($B$9,'Financial Information'!$B:$AV,46,0)/CURRENCY!$E$1),VLOOKUP($B$9,'Financial Information'!$B:$AV,46,0)),"-")</f>
        <v>0</v>
      </c>
      <c r="J28" s="124">
        <f>IFERROR(IF($J$9="USD",(VLOOKUP($B$9,'Financial Information'!$B:$AV,47,0)/CURRENCY!$E$1),VLOOKUP($B$9,'Financial Information'!$B:$AV,47,0)),"-")</f>
        <v>753.96818181818173</v>
      </c>
      <c r="K28" s="90"/>
    </row>
    <row r="29" spans="2:18" x14ac:dyDescent="0.25">
      <c r="B29" s="69"/>
      <c r="C29" s="56" t="s">
        <v>707</v>
      </c>
      <c r="D29" s="81">
        <f>IFERROR(VLOOKUP($B$9,'Financial Information'!$B:$AO,8,0),"-")</f>
        <v>208.56539999999998</v>
      </c>
      <c r="E29" s="55"/>
      <c r="G29" s="125"/>
      <c r="H29" s="126"/>
      <c r="I29" s="126"/>
      <c r="J29" s="126"/>
      <c r="K29" s="90"/>
      <c r="Q29" s="127"/>
    </row>
    <row r="30" spans="2:18" x14ac:dyDescent="0.25">
      <c r="B30" s="69"/>
      <c r="C30" s="56" t="s">
        <v>708</v>
      </c>
      <c r="D30" s="81">
        <f>IFERROR(VLOOKUP($B$9,'Financial Information'!$B:$AO,9,0),"-")</f>
        <v>93.006979999999999</v>
      </c>
      <c r="E30" s="55"/>
      <c r="G30" s="125"/>
      <c r="H30" s="126"/>
      <c r="I30" s="126"/>
      <c r="J30" s="126"/>
      <c r="K30" s="90"/>
    </row>
    <row r="31" spans="2:18" x14ac:dyDescent="0.25">
      <c r="B31" s="69"/>
      <c r="C31" s="56" t="s">
        <v>734</v>
      </c>
      <c r="D31" s="82">
        <f>IFERROR(VLOOKUP($B$9,'Financial Information'!$B:$AO,10,0),"-")</f>
        <v>467540</v>
      </c>
      <c r="E31" s="55"/>
      <c r="G31" s="125"/>
      <c r="H31" s="126"/>
      <c r="I31" s="126"/>
      <c r="J31" s="126"/>
      <c r="K31" s="90"/>
    </row>
    <row r="32" spans="2:18" ht="15.75" thickBot="1" x14ac:dyDescent="0.3">
      <c r="B32" s="72"/>
      <c r="C32" s="83" t="s">
        <v>730</v>
      </c>
      <c r="D32" s="81">
        <f>IFERROR(IF($J$9="USD",(VLOOKUP($B$9,'Financial Information'!$B:$AM,11,0)/(CURRENCY!$E$1*1000)),(VLOOKUP($B$9,'Financial Information'!$B:$AM,11,0))/1000),"-")</f>
        <v>7674550</v>
      </c>
      <c r="E32" s="75"/>
      <c r="G32" s="87"/>
      <c r="H32" s="95"/>
      <c r="I32" s="95"/>
      <c r="J32" s="95"/>
      <c r="K32" s="59"/>
    </row>
    <row r="33" spans="2:12" x14ac:dyDescent="0.25">
      <c r="B33" s="23"/>
      <c r="C33" s="42"/>
      <c r="I33" s="20"/>
      <c r="J33" s="23"/>
      <c r="K33" s="23" t="s">
        <v>702</v>
      </c>
    </row>
    <row r="35" spans="2:12" x14ac:dyDescent="0.25">
      <c r="B35" s="138" t="s">
        <v>2004</v>
      </c>
      <c r="C35" s="138"/>
      <c r="D35" s="139"/>
      <c r="E35" s="139"/>
      <c r="F35" s="139"/>
      <c r="G35" s="139"/>
      <c r="H35" s="139"/>
      <c r="I35" s="140"/>
      <c r="J35" s="140"/>
      <c r="K35" s="140" t="s">
        <v>739</v>
      </c>
      <c r="L35" s="39"/>
    </row>
    <row r="36" spans="2:12" x14ac:dyDescent="0.25">
      <c r="B36" s="130" t="s">
        <v>5060</v>
      </c>
      <c r="C36" s="146"/>
      <c r="D36" s="147"/>
      <c r="E36" s="130"/>
      <c r="F36" s="130" t="s">
        <v>5057</v>
      </c>
      <c r="G36" s="131"/>
      <c r="H36" s="131"/>
      <c r="I36" s="130"/>
      <c r="J36" s="132"/>
      <c r="K36" s="136"/>
      <c r="L36" s="36"/>
    </row>
    <row r="37" spans="2:12" x14ac:dyDescent="0.25">
      <c r="B37" s="133" t="s">
        <v>5061</v>
      </c>
      <c r="C37" s="146"/>
      <c r="D37" s="147"/>
      <c r="E37" s="133"/>
      <c r="F37" s="133" t="s">
        <v>4910</v>
      </c>
      <c r="G37" s="131"/>
      <c r="H37" s="131"/>
      <c r="I37" s="133"/>
      <c r="J37" s="132"/>
      <c r="K37" s="136"/>
      <c r="L37" s="36"/>
    </row>
    <row r="38" spans="2:12" x14ac:dyDescent="0.25">
      <c r="B38" s="134" t="s">
        <v>2021</v>
      </c>
      <c r="C38" s="146"/>
      <c r="D38" s="147"/>
      <c r="E38" s="134"/>
      <c r="F38" s="134" t="s">
        <v>5058</v>
      </c>
      <c r="G38" s="131"/>
      <c r="H38" s="131"/>
      <c r="I38" s="134"/>
      <c r="J38" s="132"/>
      <c r="K38" s="136"/>
      <c r="L38" s="36"/>
    </row>
    <row r="39" spans="2:12" x14ac:dyDescent="0.25">
      <c r="B39" s="134" t="s">
        <v>5062</v>
      </c>
      <c r="C39" s="146"/>
      <c r="D39" s="147"/>
      <c r="E39" s="134"/>
      <c r="F39" s="134" t="s">
        <v>5059</v>
      </c>
      <c r="G39" s="131"/>
      <c r="H39" s="131"/>
      <c r="I39" s="134"/>
      <c r="J39" s="132"/>
      <c r="K39" s="136"/>
      <c r="L39" s="36"/>
    </row>
    <row r="40" spans="2:12" ht="15.75" thickBot="1" x14ac:dyDescent="0.3">
      <c r="B40" s="137"/>
      <c r="C40" s="135"/>
      <c r="D40" s="135"/>
      <c r="E40" s="135"/>
      <c r="F40" s="135"/>
      <c r="G40" s="135"/>
      <c r="H40" s="135"/>
      <c r="I40" s="145"/>
      <c r="J40" s="145"/>
      <c r="K40" s="145"/>
      <c r="L40" s="38"/>
    </row>
    <row r="41" spans="2:12" x14ac:dyDescent="0.25"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7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zoomScaleNormal="100" workbookViewId="0">
      <selection activeCell="E288" sqref="E288"/>
    </sheetView>
  </sheetViews>
  <sheetFormatPr defaultRowHeight="15" x14ac:dyDescent="0.25"/>
  <cols>
    <col min="1" max="1" width="3.28515625" style="179" customWidth="1"/>
    <col min="2" max="2" width="10.7109375" style="179" bestFit="1" customWidth="1"/>
    <col min="3" max="6" width="11.140625" style="177" customWidth="1"/>
    <col min="7" max="7" width="12.5703125" style="182" bestFit="1" customWidth="1"/>
    <col min="8" max="8" width="10.85546875" style="183" customWidth="1"/>
    <col min="9" max="9" width="10.85546875" style="182" customWidth="1"/>
  </cols>
  <sheetData>
    <row r="1" spans="1:9" ht="33" customHeight="1" x14ac:dyDescent="0.25">
      <c r="A1" s="180"/>
      <c r="B1" s="178" t="s">
        <v>5046</v>
      </c>
      <c r="C1" s="178" t="s">
        <v>5041</v>
      </c>
      <c r="D1" s="178" t="s">
        <v>5042</v>
      </c>
      <c r="E1" s="178" t="s">
        <v>5043</v>
      </c>
      <c r="F1" s="178" t="s">
        <v>5044</v>
      </c>
      <c r="G1" s="178" t="s">
        <v>5045</v>
      </c>
      <c r="H1" s="178" t="s">
        <v>698</v>
      </c>
      <c r="I1" s="178" t="s">
        <v>5039</v>
      </c>
    </row>
    <row r="2" spans="1:9" x14ac:dyDescent="0.25">
      <c r="B2" s="175">
        <v>43588</v>
      </c>
      <c r="C2" s="181">
        <v>14900</v>
      </c>
      <c r="D2" s="181">
        <v>14900</v>
      </c>
      <c r="E2" s="181">
        <v>14900</v>
      </c>
      <c r="F2" s="181">
        <v>14730</v>
      </c>
      <c r="G2" s="176">
        <v>14786.679899999999</v>
      </c>
      <c r="H2" s="177">
        <v>23256</v>
      </c>
      <c r="I2" s="176">
        <v>728.68740000000003</v>
      </c>
    </row>
    <row r="3" spans="1:9" x14ac:dyDescent="0.25">
      <c r="B3" s="175">
        <v>43587</v>
      </c>
      <c r="C3" s="181">
        <v>14720</v>
      </c>
      <c r="D3" s="181">
        <v>14720</v>
      </c>
      <c r="E3" s="181">
        <v>14770</v>
      </c>
      <c r="F3" s="181">
        <v>14710</v>
      </c>
      <c r="G3" s="176">
        <v>14745.5818</v>
      </c>
      <c r="H3" s="177">
        <v>23263</v>
      </c>
      <c r="I3" s="176">
        <v>726.64290000000005</v>
      </c>
    </row>
    <row r="4" spans="1:9" x14ac:dyDescent="0.25">
      <c r="B4" s="175">
        <v>43581</v>
      </c>
      <c r="C4" s="177">
        <v>14720</v>
      </c>
      <c r="D4" s="177">
        <v>14630</v>
      </c>
      <c r="E4" s="177">
        <v>14720</v>
      </c>
      <c r="F4" s="177">
        <v>14630</v>
      </c>
      <c r="G4" s="176">
        <v>14665.0488</v>
      </c>
      <c r="H4" s="177">
        <v>23280</v>
      </c>
      <c r="I4" s="176">
        <v>728.31970000000001</v>
      </c>
    </row>
    <row r="5" spans="1:9" x14ac:dyDescent="0.25">
      <c r="B5" s="175">
        <v>43580</v>
      </c>
      <c r="C5" s="177">
        <v>14630</v>
      </c>
      <c r="D5" s="177">
        <v>14750</v>
      </c>
      <c r="E5" s="177">
        <v>14750</v>
      </c>
      <c r="F5" s="177">
        <v>14620</v>
      </c>
      <c r="G5" s="176">
        <v>14662.5924</v>
      </c>
      <c r="H5" s="177">
        <v>23280</v>
      </c>
      <c r="I5" s="176">
        <v>729.63300000000004</v>
      </c>
    </row>
    <row r="6" spans="1:9" x14ac:dyDescent="0.25">
      <c r="B6" s="175">
        <v>43579</v>
      </c>
      <c r="C6" s="177">
        <v>14800</v>
      </c>
      <c r="D6" s="177">
        <v>14600</v>
      </c>
      <c r="E6" s="177">
        <v>14800</v>
      </c>
      <c r="F6" s="177">
        <v>14600</v>
      </c>
      <c r="G6" s="176">
        <v>14681.422699999999</v>
      </c>
      <c r="H6" s="177">
        <v>23280</v>
      </c>
      <c r="I6" s="176">
        <v>729.3125</v>
      </c>
    </row>
    <row r="7" spans="1:9" x14ac:dyDescent="0.25">
      <c r="B7" s="175">
        <v>43578</v>
      </c>
      <c r="C7" s="177">
        <v>14520</v>
      </c>
      <c r="D7" s="177">
        <v>14530</v>
      </c>
      <c r="E7" s="177">
        <v>14610</v>
      </c>
      <c r="F7" s="177">
        <v>14510</v>
      </c>
      <c r="G7" s="176">
        <v>14546.342199999999</v>
      </c>
      <c r="H7" s="177">
        <v>23280</v>
      </c>
      <c r="I7" s="176">
        <v>728.59969999999998</v>
      </c>
    </row>
    <row r="8" spans="1:9" x14ac:dyDescent="0.25">
      <c r="B8" s="175">
        <v>43577</v>
      </c>
      <c r="C8" s="177">
        <v>14570</v>
      </c>
      <c r="D8" s="177">
        <v>14380</v>
      </c>
      <c r="E8" s="177">
        <v>14570</v>
      </c>
      <c r="F8" s="177">
        <v>14380</v>
      </c>
      <c r="G8" s="176">
        <v>14536.843699999999</v>
      </c>
      <c r="H8" s="177">
        <v>23238</v>
      </c>
      <c r="I8" s="176">
        <v>725.40179999999998</v>
      </c>
    </row>
    <row r="9" spans="1:9" x14ac:dyDescent="0.25">
      <c r="B9" s="175">
        <v>43574</v>
      </c>
      <c r="C9" s="177">
        <v>14650</v>
      </c>
      <c r="D9" s="177">
        <v>14610</v>
      </c>
      <c r="E9" s="177">
        <v>14650</v>
      </c>
      <c r="F9" s="177">
        <v>14550</v>
      </c>
      <c r="G9" s="176">
        <v>14590.047699999999</v>
      </c>
      <c r="H9" s="177">
        <v>23218</v>
      </c>
      <c r="I9" s="176">
        <v>724.93079999999998</v>
      </c>
    </row>
    <row r="10" spans="1:9" x14ac:dyDescent="0.25">
      <c r="B10" s="175">
        <v>43573</v>
      </c>
      <c r="C10" s="177">
        <v>14610</v>
      </c>
      <c r="D10" s="177">
        <v>14680</v>
      </c>
      <c r="E10" s="177">
        <v>14690</v>
      </c>
      <c r="F10" s="177">
        <v>14520</v>
      </c>
      <c r="G10" s="176">
        <v>14616.533299999999</v>
      </c>
      <c r="H10" s="177">
        <v>23217</v>
      </c>
      <c r="I10" s="176">
        <v>725.76949999999999</v>
      </c>
    </row>
    <row r="11" spans="1:9" x14ac:dyDescent="0.25">
      <c r="B11" s="175">
        <v>43572</v>
      </c>
      <c r="C11" s="177">
        <v>14750</v>
      </c>
      <c r="D11" s="177">
        <v>14600</v>
      </c>
      <c r="E11" s="177">
        <v>14760</v>
      </c>
      <c r="F11" s="177">
        <v>14600</v>
      </c>
      <c r="G11" s="176">
        <v>14729.936799999999</v>
      </c>
      <c r="H11" s="177">
        <v>23215</v>
      </c>
      <c r="I11" s="176">
        <v>727.70600000000002</v>
      </c>
    </row>
    <row r="12" spans="1:9" x14ac:dyDescent="0.25">
      <c r="B12" s="175">
        <v>43571</v>
      </c>
      <c r="C12" s="177">
        <v>14680</v>
      </c>
      <c r="D12" s="177">
        <v>14750</v>
      </c>
      <c r="E12" s="177">
        <v>14750</v>
      </c>
      <c r="F12" s="177">
        <v>14520</v>
      </c>
      <c r="G12" s="176">
        <v>14600.4313</v>
      </c>
      <c r="H12" s="177">
        <v>23210</v>
      </c>
      <c r="I12" s="176">
        <v>729.30809999999997</v>
      </c>
    </row>
    <row r="13" spans="1:9" x14ac:dyDescent="0.25">
      <c r="B13" s="175">
        <v>43567</v>
      </c>
      <c r="C13" s="177">
        <v>14810</v>
      </c>
      <c r="D13" s="177">
        <v>14800</v>
      </c>
      <c r="E13" s="177">
        <v>14810</v>
      </c>
      <c r="F13" s="177">
        <v>14750</v>
      </c>
      <c r="G13" s="176">
        <v>14783.9843</v>
      </c>
      <c r="H13" s="177">
        <v>23203</v>
      </c>
      <c r="I13" s="176">
        <v>728.75300000000004</v>
      </c>
    </row>
    <row r="14" spans="1:9" x14ac:dyDescent="0.25">
      <c r="B14" s="175">
        <v>43566</v>
      </c>
      <c r="C14" s="177">
        <v>14810</v>
      </c>
      <c r="D14" s="177">
        <v>14800</v>
      </c>
      <c r="E14" s="177">
        <v>14830</v>
      </c>
      <c r="F14" s="177">
        <v>14760</v>
      </c>
      <c r="G14" s="176">
        <v>14808.366900000001</v>
      </c>
      <c r="H14" s="177">
        <v>23200</v>
      </c>
      <c r="I14" s="176">
        <v>729.70050000000003</v>
      </c>
    </row>
    <row r="15" spans="1:9" x14ac:dyDescent="0.25">
      <c r="B15" s="175">
        <v>43565</v>
      </c>
      <c r="C15" s="177">
        <v>14800</v>
      </c>
      <c r="D15" s="177">
        <v>14900</v>
      </c>
      <c r="E15" s="177">
        <v>14900</v>
      </c>
      <c r="F15" s="177">
        <v>14670</v>
      </c>
      <c r="G15" s="176">
        <v>14780.297500000001</v>
      </c>
      <c r="H15" s="177">
        <v>23202</v>
      </c>
      <c r="I15" s="176">
        <v>728.72180000000003</v>
      </c>
    </row>
    <row r="16" spans="1:9" x14ac:dyDescent="0.25">
      <c r="B16" s="175">
        <v>43564</v>
      </c>
      <c r="C16" s="177">
        <v>14900</v>
      </c>
      <c r="D16" s="177">
        <v>15130</v>
      </c>
      <c r="E16" s="177">
        <v>15130</v>
      </c>
      <c r="F16" s="177">
        <v>14900</v>
      </c>
      <c r="G16" s="176">
        <v>14956.081099999999</v>
      </c>
      <c r="H16" s="177">
        <v>23199</v>
      </c>
      <c r="I16" s="176">
        <v>729.67470000000003</v>
      </c>
    </row>
    <row r="17" spans="2:9" x14ac:dyDescent="0.25">
      <c r="B17" s="175">
        <v>43563</v>
      </c>
      <c r="C17" s="177">
        <v>15000</v>
      </c>
      <c r="D17" s="177">
        <v>15450</v>
      </c>
      <c r="E17" s="177">
        <v>15450</v>
      </c>
      <c r="F17" s="177">
        <v>14930</v>
      </c>
      <c r="G17" s="176">
        <v>14970.3567</v>
      </c>
      <c r="H17" s="177">
        <v>23199</v>
      </c>
      <c r="I17" s="176">
        <v>729.93470000000002</v>
      </c>
    </row>
    <row r="18" spans="2:9" x14ac:dyDescent="0.25">
      <c r="B18" s="175">
        <v>43560</v>
      </c>
      <c r="C18" s="177">
        <v>14980</v>
      </c>
      <c r="D18" s="177">
        <v>14950</v>
      </c>
      <c r="E18" s="177">
        <v>14990</v>
      </c>
      <c r="F18" s="177">
        <v>14930</v>
      </c>
      <c r="G18" s="176">
        <v>14956.5771</v>
      </c>
      <c r="H18" s="177">
        <v>23198</v>
      </c>
      <c r="I18" s="176">
        <v>727.64409999999998</v>
      </c>
    </row>
    <row r="19" spans="2:9" x14ac:dyDescent="0.25">
      <c r="B19" s="175">
        <v>43559</v>
      </c>
      <c r="C19" s="177">
        <v>14950</v>
      </c>
      <c r="D19" s="177">
        <v>14900</v>
      </c>
      <c r="E19" s="177">
        <v>14980</v>
      </c>
      <c r="F19" s="177">
        <v>14860</v>
      </c>
      <c r="G19" s="176">
        <v>14913.748600000001</v>
      </c>
      <c r="H19" s="177">
        <v>23200</v>
      </c>
      <c r="I19" s="176">
        <v>730.46370000000002</v>
      </c>
    </row>
    <row r="20" spans="2:9" x14ac:dyDescent="0.25">
      <c r="B20" s="175">
        <v>43558</v>
      </c>
      <c r="C20" s="177">
        <v>15000</v>
      </c>
      <c r="D20" s="177">
        <v>14890</v>
      </c>
      <c r="E20" s="177">
        <v>15000</v>
      </c>
      <c r="F20" s="177">
        <v>14840</v>
      </c>
      <c r="G20" s="176">
        <v>14886.930200000001</v>
      </c>
      <c r="H20" s="177">
        <v>23198</v>
      </c>
      <c r="I20" s="176">
        <v>729.56700000000001</v>
      </c>
    </row>
    <row r="21" spans="2:9" x14ac:dyDescent="0.25">
      <c r="B21" s="175">
        <v>43557</v>
      </c>
      <c r="C21" s="177">
        <v>14970</v>
      </c>
      <c r="D21" s="177">
        <v>14940</v>
      </c>
      <c r="E21" s="177">
        <v>15100</v>
      </c>
      <c r="F21" s="177">
        <v>14500</v>
      </c>
      <c r="G21" s="176">
        <v>14988.3904</v>
      </c>
      <c r="H21" s="177">
        <v>23199</v>
      </c>
      <c r="I21" s="176">
        <v>727.30160000000001</v>
      </c>
    </row>
    <row r="22" spans="2:9" x14ac:dyDescent="0.25">
      <c r="B22" s="175">
        <v>43556</v>
      </c>
      <c r="C22" s="177">
        <v>14940</v>
      </c>
      <c r="D22" s="177">
        <v>14700</v>
      </c>
      <c r="E22" s="177">
        <v>15000</v>
      </c>
      <c r="F22" s="177">
        <v>14700</v>
      </c>
      <c r="G22" s="176">
        <v>14941.091700000001</v>
      </c>
      <c r="H22" s="177">
        <v>23200</v>
      </c>
      <c r="I22" s="176">
        <v>726.93100000000004</v>
      </c>
    </row>
    <row r="23" spans="2:9" x14ac:dyDescent="0.25">
      <c r="B23" s="175">
        <v>43553</v>
      </c>
      <c r="C23" s="177">
        <v>14700</v>
      </c>
      <c r="D23" s="177">
        <v>14960</v>
      </c>
      <c r="E23" s="177">
        <v>14970</v>
      </c>
      <c r="F23" s="177">
        <v>14700</v>
      </c>
      <c r="G23" s="176">
        <v>14926.9179</v>
      </c>
      <c r="H23" s="177">
        <v>23200</v>
      </c>
      <c r="I23" s="176">
        <v>729.56479999999999</v>
      </c>
    </row>
    <row r="24" spans="2:9" x14ac:dyDescent="0.25">
      <c r="B24" s="175">
        <v>43552</v>
      </c>
      <c r="C24" s="177">
        <v>14890</v>
      </c>
      <c r="D24" s="177">
        <v>15000</v>
      </c>
      <c r="E24" s="177">
        <v>15000</v>
      </c>
      <c r="F24" s="177">
        <v>14840</v>
      </c>
      <c r="G24" s="176">
        <v>14875.760399999999</v>
      </c>
      <c r="H24" s="177">
        <v>23199</v>
      </c>
      <c r="I24" s="176">
        <v>730.32550000000003</v>
      </c>
    </row>
    <row r="25" spans="2:9" x14ac:dyDescent="0.25">
      <c r="B25" s="175">
        <v>43551</v>
      </c>
      <c r="C25" s="177">
        <v>14860</v>
      </c>
      <c r="D25" s="177">
        <v>15000</v>
      </c>
      <c r="E25" s="177">
        <v>15000</v>
      </c>
      <c r="F25" s="177">
        <v>14800</v>
      </c>
      <c r="G25" s="176">
        <v>14902.697899999999</v>
      </c>
      <c r="H25" s="177">
        <v>23199</v>
      </c>
      <c r="I25" s="176">
        <v>729.81939999999997</v>
      </c>
    </row>
    <row r="26" spans="2:9" x14ac:dyDescent="0.25">
      <c r="B26" s="175">
        <v>43550</v>
      </c>
      <c r="C26" s="177">
        <v>15000</v>
      </c>
      <c r="D26" s="177">
        <v>14730</v>
      </c>
      <c r="E26" s="177">
        <v>15000</v>
      </c>
      <c r="F26" s="177">
        <v>14730</v>
      </c>
      <c r="G26" s="176">
        <v>14814.8928</v>
      </c>
      <c r="H26" s="177">
        <v>23200</v>
      </c>
      <c r="I26" s="176">
        <v>731.37350000000004</v>
      </c>
    </row>
    <row r="27" spans="2:9" x14ac:dyDescent="0.25">
      <c r="B27" s="175">
        <v>43549</v>
      </c>
      <c r="C27" s="177">
        <v>14730</v>
      </c>
      <c r="D27" s="177">
        <v>14400</v>
      </c>
      <c r="E27" s="177">
        <v>15000</v>
      </c>
      <c r="F27" s="177">
        <v>14400</v>
      </c>
      <c r="G27" s="176">
        <v>14782.6124</v>
      </c>
      <c r="H27" s="177">
        <v>23189</v>
      </c>
      <c r="I27" s="176">
        <v>731.08569999999997</v>
      </c>
    </row>
    <row r="28" spans="2:9" x14ac:dyDescent="0.25">
      <c r="B28" s="175">
        <v>43546</v>
      </c>
      <c r="C28" s="177">
        <v>15400</v>
      </c>
      <c r="D28" s="177">
        <v>15110</v>
      </c>
      <c r="E28" s="177">
        <v>15400</v>
      </c>
      <c r="F28" s="177">
        <v>15010</v>
      </c>
      <c r="G28" s="176">
        <v>15061.521500000001</v>
      </c>
      <c r="H28" s="177">
        <v>23202</v>
      </c>
      <c r="I28" s="176">
        <v>727.57590000000005</v>
      </c>
    </row>
    <row r="29" spans="2:9" x14ac:dyDescent="0.25">
      <c r="B29" s="175">
        <v>43545</v>
      </c>
      <c r="C29" s="177">
        <v>15110</v>
      </c>
      <c r="D29" s="177">
        <v>15400</v>
      </c>
      <c r="E29" s="177">
        <v>15400</v>
      </c>
      <c r="F29" s="177">
        <v>15110</v>
      </c>
      <c r="G29" s="176">
        <v>15299.4126</v>
      </c>
      <c r="H29" s="177">
        <v>23197</v>
      </c>
      <c r="I29" s="176">
        <v>726.95950000000005</v>
      </c>
    </row>
    <row r="30" spans="2:9" x14ac:dyDescent="0.25">
      <c r="B30" s="175">
        <v>43544</v>
      </c>
      <c r="C30" s="177">
        <v>15240</v>
      </c>
      <c r="D30" s="177">
        <v>15340</v>
      </c>
      <c r="E30" s="177">
        <v>15340</v>
      </c>
      <c r="F30" s="177">
        <v>15150</v>
      </c>
      <c r="G30" s="176">
        <v>15224.7219</v>
      </c>
      <c r="H30" s="177">
        <v>23198</v>
      </c>
      <c r="I30" s="176">
        <v>733.30179999999996</v>
      </c>
    </row>
    <row r="31" spans="2:9" x14ac:dyDescent="0.25">
      <c r="B31" s="175">
        <v>43543</v>
      </c>
      <c r="C31" s="177">
        <v>15300</v>
      </c>
      <c r="D31" s="177">
        <v>15500</v>
      </c>
      <c r="E31" s="177">
        <v>15500</v>
      </c>
      <c r="F31" s="177">
        <v>15300</v>
      </c>
      <c r="G31" s="176">
        <v>15443.288500000001</v>
      </c>
      <c r="H31" s="177">
        <v>23200</v>
      </c>
      <c r="I31" s="176">
        <v>735.12890000000004</v>
      </c>
    </row>
    <row r="32" spans="2:9" x14ac:dyDescent="0.25">
      <c r="B32" s="175">
        <v>43542</v>
      </c>
      <c r="C32" s="177">
        <v>15410</v>
      </c>
      <c r="D32" s="177">
        <v>15400</v>
      </c>
      <c r="E32" s="177">
        <v>15460</v>
      </c>
      <c r="F32" s="177">
        <v>15390</v>
      </c>
      <c r="G32" s="176">
        <v>15406.4215</v>
      </c>
      <c r="H32" s="177">
        <v>23202</v>
      </c>
      <c r="I32" s="176">
        <v>730.00289999999995</v>
      </c>
    </row>
    <row r="33" spans="2:9" x14ac:dyDescent="0.25">
      <c r="B33" s="175">
        <v>43539</v>
      </c>
      <c r="C33" s="177">
        <v>15350</v>
      </c>
      <c r="D33" s="177">
        <v>15480</v>
      </c>
      <c r="E33" s="177">
        <v>15500</v>
      </c>
      <c r="F33" s="177">
        <v>15300</v>
      </c>
      <c r="G33" s="176">
        <v>15347.152400000001</v>
      </c>
      <c r="H33" s="177">
        <v>23201</v>
      </c>
      <c r="I33" s="176">
        <v>730.70460000000003</v>
      </c>
    </row>
    <row r="34" spans="2:9" x14ac:dyDescent="0.25">
      <c r="B34" s="175">
        <v>43538</v>
      </c>
      <c r="C34" s="177">
        <v>15480</v>
      </c>
      <c r="D34" s="177">
        <v>15550</v>
      </c>
      <c r="E34" s="177">
        <v>15550</v>
      </c>
      <c r="F34" s="177">
        <v>15400</v>
      </c>
      <c r="G34" s="176">
        <v>15464.1931</v>
      </c>
      <c r="H34" s="177">
        <v>23207</v>
      </c>
      <c r="I34" s="176">
        <v>733.08810000000005</v>
      </c>
    </row>
    <row r="35" spans="2:9" x14ac:dyDescent="0.25">
      <c r="B35" s="175">
        <v>43537</v>
      </c>
      <c r="C35" s="177">
        <v>15460</v>
      </c>
      <c r="D35" s="177">
        <v>15350</v>
      </c>
      <c r="E35" s="177">
        <v>15510</v>
      </c>
      <c r="F35" s="177">
        <v>15350</v>
      </c>
      <c r="G35" s="176">
        <v>15481.619500000001</v>
      </c>
      <c r="H35" s="177">
        <v>23208</v>
      </c>
      <c r="I35" s="176">
        <v>732.68010000000004</v>
      </c>
    </row>
    <row r="36" spans="2:9" x14ac:dyDescent="0.25">
      <c r="B36" s="175">
        <v>43536</v>
      </c>
      <c r="C36" s="177">
        <v>15300</v>
      </c>
      <c r="D36" s="177">
        <v>15300</v>
      </c>
      <c r="E36" s="177">
        <v>15300</v>
      </c>
      <c r="F36" s="177">
        <v>15230</v>
      </c>
      <c r="G36" s="176">
        <v>15263.463100000001</v>
      </c>
      <c r="H36" s="177">
        <v>23205</v>
      </c>
      <c r="I36" s="176">
        <v>732.1848</v>
      </c>
    </row>
    <row r="37" spans="2:9" x14ac:dyDescent="0.25">
      <c r="B37" s="175">
        <v>43535</v>
      </c>
      <c r="C37" s="177">
        <v>15200</v>
      </c>
      <c r="D37" s="177">
        <v>15200</v>
      </c>
      <c r="E37" s="177">
        <v>15200</v>
      </c>
      <c r="F37" s="177">
        <v>15080</v>
      </c>
      <c r="G37" s="176">
        <v>15156.827799999999</v>
      </c>
      <c r="H37" s="177">
        <v>23202</v>
      </c>
      <c r="I37" s="176">
        <v>732.4674</v>
      </c>
    </row>
    <row r="38" spans="2:9" x14ac:dyDescent="0.25">
      <c r="B38" s="175">
        <v>43532</v>
      </c>
      <c r="C38" s="177">
        <v>15220</v>
      </c>
      <c r="D38" s="177">
        <v>15400</v>
      </c>
      <c r="E38" s="177">
        <v>15400</v>
      </c>
      <c r="F38" s="177">
        <v>15120</v>
      </c>
      <c r="G38" s="176">
        <v>15173.573899999999</v>
      </c>
      <c r="H38" s="177">
        <v>23200</v>
      </c>
      <c r="I38" s="176">
        <v>730.1223</v>
      </c>
    </row>
    <row r="39" spans="2:9" x14ac:dyDescent="0.25">
      <c r="B39" s="175">
        <v>43531</v>
      </c>
      <c r="C39" s="177">
        <v>15400</v>
      </c>
      <c r="D39" s="177">
        <v>15300</v>
      </c>
      <c r="E39" s="177">
        <v>15410</v>
      </c>
      <c r="F39" s="177">
        <v>15300</v>
      </c>
      <c r="G39" s="176">
        <v>15319.559600000001</v>
      </c>
      <c r="H39" s="177">
        <v>23199</v>
      </c>
      <c r="I39" s="176">
        <v>733.62869999999998</v>
      </c>
    </row>
    <row r="40" spans="2:9" x14ac:dyDescent="0.25">
      <c r="B40" s="175">
        <v>43530</v>
      </c>
      <c r="C40" s="177">
        <v>15300</v>
      </c>
      <c r="D40" s="177">
        <v>15100</v>
      </c>
      <c r="E40" s="177">
        <v>15390</v>
      </c>
      <c r="F40" s="177">
        <v>15100</v>
      </c>
      <c r="G40" s="176">
        <v>15229.4972</v>
      </c>
      <c r="H40" s="177">
        <v>23199</v>
      </c>
      <c r="I40" s="176">
        <v>732.87019999999995</v>
      </c>
    </row>
    <row r="41" spans="2:9" x14ac:dyDescent="0.25">
      <c r="B41" s="175">
        <v>43529</v>
      </c>
      <c r="C41" s="177">
        <v>15300</v>
      </c>
      <c r="D41" s="177">
        <v>15440</v>
      </c>
      <c r="E41" s="177">
        <v>15440</v>
      </c>
      <c r="F41" s="177">
        <v>15220</v>
      </c>
      <c r="G41" s="176">
        <v>15320.580099999999</v>
      </c>
      <c r="H41" s="177">
        <v>23199</v>
      </c>
      <c r="I41" s="176">
        <v>731.77660000000003</v>
      </c>
    </row>
    <row r="42" spans="2:9" x14ac:dyDescent="0.25">
      <c r="B42" s="175">
        <v>43528</v>
      </c>
      <c r="C42" s="177">
        <v>15390</v>
      </c>
      <c r="D42" s="177">
        <v>15280</v>
      </c>
      <c r="E42" s="177">
        <v>15400</v>
      </c>
      <c r="F42" s="177">
        <v>15200</v>
      </c>
      <c r="G42" s="176">
        <v>15301.5774</v>
      </c>
      <c r="H42" s="177">
        <v>23199</v>
      </c>
      <c r="I42" s="176">
        <v>730.62379999999996</v>
      </c>
    </row>
    <row r="43" spans="2:9" x14ac:dyDescent="0.25">
      <c r="B43" s="175">
        <v>43525</v>
      </c>
      <c r="C43" s="177">
        <v>15200</v>
      </c>
      <c r="D43" s="177">
        <v>15000</v>
      </c>
      <c r="E43" s="177">
        <v>15250</v>
      </c>
      <c r="F43" s="177">
        <v>15000</v>
      </c>
      <c r="G43" s="176">
        <v>15055.9182</v>
      </c>
      <c r="H43" s="177">
        <v>23201</v>
      </c>
      <c r="I43" s="176">
        <v>727.90499999999997</v>
      </c>
    </row>
    <row r="44" spans="2:9" x14ac:dyDescent="0.25">
      <c r="B44" s="175">
        <v>43524</v>
      </c>
      <c r="C44" s="177">
        <v>15000</v>
      </c>
      <c r="D44" s="177">
        <v>15990</v>
      </c>
      <c r="E44" s="177">
        <v>15990</v>
      </c>
      <c r="F44" s="177">
        <v>15000</v>
      </c>
      <c r="G44" s="176">
        <v>15235.6206</v>
      </c>
      <c r="H44" s="177">
        <v>23200</v>
      </c>
      <c r="I44" s="176">
        <v>728.2201</v>
      </c>
    </row>
    <row r="45" spans="2:9" x14ac:dyDescent="0.25">
      <c r="B45" s="175">
        <v>43523</v>
      </c>
      <c r="C45" s="177">
        <v>15440</v>
      </c>
      <c r="D45" s="177">
        <v>15400</v>
      </c>
      <c r="E45" s="177">
        <v>15490</v>
      </c>
      <c r="F45" s="177">
        <v>15330</v>
      </c>
      <c r="G45" s="176">
        <v>15416.6726</v>
      </c>
      <c r="H45" s="177">
        <v>23200</v>
      </c>
      <c r="I45" s="176">
        <v>730.53620000000001</v>
      </c>
    </row>
    <row r="46" spans="2:9" x14ac:dyDescent="0.25">
      <c r="B46" s="175">
        <v>43522</v>
      </c>
      <c r="C46" s="177">
        <v>15370</v>
      </c>
      <c r="D46" s="177">
        <v>15500</v>
      </c>
      <c r="E46" s="177">
        <v>15560</v>
      </c>
      <c r="F46" s="177">
        <v>15250</v>
      </c>
      <c r="G46" s="176">
        <v>15369.7199</v>
      </c>
      <c r="H46" s="177">
        <v>23200</v>
      </c>
      <c r="I46" s="176">
        <v>727.81500000000005</v>
      </c>
    </row>
    <row r="47" spans="2:9" x14ac:dyDescent="0.25">
      <c r="B47" s="175">
        <v>43521</v>
      </c>
      <c r="C47" s="177">
        <v>15550</v>
      </c>
      <c r="D47" s="177">
        <v>15400</v>
      </c>
      <c r="E47" s="177">
        <v>15600</v>
      </c>
      <c r="F47" s="177">
        <v>15400</v>
      </c>
      <c r="G47" s="176">
        <v>15558.058999999999</v>
      </c>
      <c r="H47" s="177">
        <v>23201</v>
      </c>
      <c r="I47" s="176">
        <v>728.67269999999996</v>
      </c>
    </row>
    <row r="48" spans="2:9" x14ac:dyDescent="0.25">
      <c r="B48" s="175">
        <v>43518</v>
      </c>
      <c r="C48" s="177">
        <v>15400</v>
      </c>
      <c r="D48" s="177">
        <v>15250</v>
      </c>
      <c r="E48" s="177">
        <v>15460</v>
      </c>
      <c r="F48" s="177">
        <v>14930</v>
      </c>
      <c r="G48" s="176">
        <v>15323.462</v>
      </c>
      <c r="H48" s="177">
        <v>23199</v>
      </c>
      <c r="I48" s="176">
        <v>734.42039999999997</v>
      </c>
    </row>
    <row r="49" spans="2:9" x14ac:dyDescent="0.25">
      <c r="B49" s="175">
        <v>43517</v>
      </c>
      <c r="C49" s="177">
        <v>15180</v>
      </c>
      <c r="D49" s="177">
        <v>15190</v>
      </c>
      <c r="E49" s="177">
        <v>15220</v>
      </c>
      <c r="F49" s="177">
        <v>15040</v>
      </c>
      <c r="G49" s="176">
        <v>15144.835499999999</v>
      </c>
      <c r="H49" s="177">
        <v>23200</v>
      </c>
      <c r="I49" s="176">
        <v>737.64729999999997</v>
      </c>
    </row>
    <row r="50" spans="2:9" x14ac:dyDescent="0.25">
      <c r="B50" s="175">
        <v>43516</v>
      </c>
      <c r="C50" s="177">
        <v>15150</v>
      </c>
      <c r="D50" s="177">
        <v>15000</v>
      </c>
      <c r="E50" s="177">
        <v>15190</v>
      </c>
      <c r="F50" s="177">
        <v>15000</v>
      </c>
      <c r="G50" s="176">
        <v>15128.834500000001</v>
      </c>
      <c r="H50" s="177">
        <v>23207</v>
      </c>
      <c r="I50" s="176">
        <v>741.17560000000003</v>
      </c>
    </row>
    <row r="51" spans="2:9" x14ac:dyDescent="0.25">
      <c r="B51" s="175">
        <v>43515</v>
      </c>
      <c r="C51" s="177">
        <v>15020</v>
      </c>
      <c r="D51" s="177">
        <v>15020</v>
      </c>
      <c r="E51" s="177">
        <v>15100</v>
      </c>
      <c r="F51" s="177">
        <v>15020</v>
      </c>
      <c r="G51" s="176">
        <v>15065.6576</v>
      </c>
      <c r="H51" s="177">
        <v>23217</v>
      </c>
      <c r="I51" s="176">
        <v>742.53200000000004</v>
      </c>
    </row>
    <row r="52" spans="2:9" x14ac:dyDescent="0.25">
      <c r="B52" s="175">
        <v>43514</v>
      </c>
      <c r="C52" s="177">
        <v>14940</v>
      </c>
      <c r="D52" s="177">
        <v>14900</v>
      </c>
      <c r="E52" s="177">
        <v>14940</v>
      </c>
      <c r="F52" s="177">
        <v>14880</v>
      </c>
      <c r="G52" s="176">
        <v>14904.783600000001</v>
      </c>
      <c r="H52" s="177">
        <v>23215</v>
      </c>
      <c r="I52" s="176">
        <v>741.40200000000004</v>
      </c>
    </row>
    <row r="53" spans="2:9" x14ac:dyDescent="0.25">
      <c r="B53" s="175">
        <v>43511</v>
      </c>
      <c r="C53" s="177">
        <v>14900</v>
      </c>
      <c r="D53" s="177">
        <v>14950</v>
      </c>
      <c r="E53" s="177">
        <v>14950</v>
      </c>
      <c r="F53" s="177">
        <v>14800</v>
      </c>
      <c r="G53" s="176">
        <v>14831.1175</v>
      </c>
      <c r="H53" s="177">
        <v>23209</v>
      </c>
      <c r="I53" s="176">
        <v>742.971</v>
      </c>
    </row>
    <row r="54" spans="2:9" x14ac:dyDescent="0.25">
      <c r="B54" s="175">
        <v>43510</v>
      </c>
      <c r="C54" s="177">
        <v>14950</v>
      </c>
      <c r="D54" s="177">
        <v>15000</v>
      </c>
      <c r="E54" s="177">
        <v>15000</v>
      </c>
      <c r="F54" s="177">
        <v>14850</v>
      </c>
      <c r="G54" s="176">
        <v>14945.005300000001</v>
      </c>
      <c r="H54" s="177">
        <v>23199</v>
      </c>
      <c r="I54" s="176">
        <v>745.94849999999997</v>
      </c>
    </row>
    <row r="55" spans="2:9" x14ac:dyDescent="0.25">
      <c r="B55" s="175">
        <v>43509</v>
      </c>
      <c r="C55" s="177">
        <v>14900</v>
      </c>
      <c r="D55" s="177">
        <v>14850</v>
      </c>
      <c r="E55" s="177">
        <v>14950</v>
      </c>
      <c r="F55" s="177">
        <v>14630</v>
      </c>
      <c r="G55" s="176">
        <v>14789.6186</v>
      </c>
      <c r="H55" s="177">
        <v>23200</v>
      </c>
      <c r="I55" s="176">
        <v>744.5702</v>
      </c>
    </row>
    <row r="56" spans="2:9" x14ac:dyDescent="0.25">
      <c r="B56" s="175">
        <v>43508</v>
      </c>
      <c r="C56" s="177">
        <v>14800</v>
      </c>
      <c r="D56" s="177">
        <v>14700</v>
      </c>
      <c r="E56" s="177">
        <v>14840</v>
      </c>
      <c r="F56" s="177">
        <v>14600</v>
      </c>
      <c r="G56" s="176">
        <v>14693.7814</v>
      </c>
      <c r="H56" s="177">
        <v>23201</v>
      </c>
      <c r="I56" s="176">
        <v>743.29650000000004</v>
      </c>
    </row>
    <row r="57" spans="2:9" x14ac:dyDescent="0.25">
      <c r="B57" s="175">
        <v>43507</v>
      </c>
      <c r="C57" s="177">
        <v>14690</v>
      </c>
      <c r="D57" s="177">
        <v>14500</v>
      </c>
      <c r="E57" s="177">
        <v>14690</v>
      </c>
      <c r="F57" s="177">
        <v>14300</v>
      </c>
      <c r="G57" s="176">
        <v>14602.9882</v>
      </c>
      <c r="H57" s="177">
        <v>23202</v>
      </c>
      <c r="I57" s="176">
        <v>742.30560000000003</v>
      </c>
    </row>
    <row r="58" spans="2:9" x14ac:dyDescent="0.25">
      <c r="B58" s="175">
        <v>43497</v>
      </c>
      <c r="C58" s="177">
        <v>14200</v>
      </c>
      <c r="D58" s="177">
        <v>14270</v>
      </c>
      <c r="E58" s="177">
        <v>14300</v>
      </c>
      <c r="F58" s="177">
        <v>14200</v>
      </c>
      <c r="G58" s="176">
        <v>14258.4694</v>
      </c>
      <c r="H58" s="177">
        <v>23197</v>
      </c>
      <c r="I58" s="176">
        <v>740.50490000000002</v>
      </c>
    </row>
    <row r="59" spans="2:9" x14ac:dyDescent="0.25">
      <c r="B59" s="175">
        <v>43496</v>
      </c>
      <c r="C59" s="177">
        <v>14260</v>
      </c>
      <c r="D59" s="177">
        <v>14410</v>
      </c>
      <c r="E59" s="177">
        <v>14690</v>
      </c>
      <c r="F59" s="177">
        <v>14260</v>
      </c>
      <c r="G59" s="176">
        <v>14373.9794</v>
      </c>
      <c r="H59" s="177">
        <v>23203</v>
      </c>
      <c r="I59" s="176">
        <v>738.73339999999996</v>
      </c>
    </row>
    <row r="60" spans="2:9" x14ac:dyDescent="0.25">
      <c r="B60" s="175">
        <v>43495</v>
      </c>
      <c r="C60" s="177">
        <v>14420</v>
      </c>
      <c r="D60" s="177">
        <v>14900</v>
      </c>
      <c r="E60" s="177">
        <v>14900</v>
      </c>
      <c r="F60" s="177">
        <v>14330</v>
      </c>
      <c r="G60" s="176">
        <v>14381.508099999999</v>
      </c>
      <c r="H60" s="177">
        <v>23209</v>
      </c>
      <c r="I60" s="176">
        <v>741.13130000000001</v>
      </c>
    </row>
    <row r="61" spans="2:9" x14ac:dyDescent="0.25">
      <c r="B61" s="175">
        <v>43494</v>
      </c>
      <c r="C61" s="177">
        <v>14500</v>
      </c>
      <c r="D61" s="177">
        <v>14310</v>
      </c>
      <c r="E61" s="177">
        <v>14500</v>
      </c>
      <c r="F61" s="177">
        <v>14260</v>
      </c>
      <c r="G61" s="176">
        <v>14294.0386</v>
      </c>
      <c r="H61" s="177">
        <v>23211</v>
      </c>
      <c r="I61" s="176">
        <v>737.91359999999997</v>
      </c>
    </row>
    <row r="62" spans="2:9" x14ac:dyDescent="0.25">
      <c r="B62" s="175">
        <v>43493</v>
      </c>
      <c r="C62" s="177">
        <v>14310</v>
      </c>
      <c r="D62" s="177">
        <v>14200</v>
      </c>
      <c r="E62" s="177">
        <v>14370</v>
      </c>
      <c r="F62" s="177">
        <v>14200</v>
      </c>
      <c r="G62" s="176">
        <v>14361.0708</v>
      </c>
      <c r="H62" s="177">
        <v>23205</v>
      </c>
      <c r="I62" s="176">
        <v>736.81759999999997</v>
      </c>
    </row>
    <row r="63" spans="2:9" x14ac:dyDescent="0.25">
      <c r="B63" s="175">
        <v>43490</v>
      </c>
      <c r="C63" s="177">
        <v>14200</v>
      </c>
      <c r="D63" s="177">
        <v>14300</v>
      </c>
      <c r="E63" s="177">
        <v>14340</v>
      </c>
      <c r="F63" s="177">
        <v>14200</v>
      </c>
      <c r="G63" s="176">
        <v>14318.019700000001</v>
      </c>
      <c r="H63" s="177">
        <v>23205</v>
      </c>
      <c r="I63" s="176">
        <v>742.45439999999996</v>
      </c>
    </row>
    <row r="64" spans="2:9" x14ac:dyDescent="0.25">
      <c r="B64" s="175">
        <v>43489</v>
      </c>
      <c r="C64" s="177">
        <v>14270</v>
      </c>
      <c r="D64" s="177">
        <v>14280</v>
      </c>
      <c r="E64" s="177">
        <v>14280</v>
      </c>
      <c r="F64" s="177">
        <v>14250</v>
      </c>
      <c r="G64" s="176">
        <v>14265.6016</v>
      </c>
      <c r="H64" s="177">
        <v>23205</v>
      </c>
      <c r="I64" s="176">
        <v>742.06209999999999</v>
      </c>
    </row>
    <row r="65" spans="2:9" x14ac:dyDescent="0.25">
      <c r="B65" s="175">
        <v>43488</v>
      </c>
      <c r="C65" s="177">
        <v>14280</v>
      </c>
      <c r="D65" s="177">
        <v>14200</v>
      </c>
      <c r="E65" s="177">
        <v>14290</v>
      </c>
      <c r="F65" s="177">
        <v>14140</v>
      </c>
      <c r="G65" s="176">
        <v>14207.799000000001</v>
      </c>
      <c r="H65" s="177">
        <v>23205</v>
      </c>
      <c r="I65" s="176">
        <v>742.33519999999999</v>
      </c>
    </row>
    <row r="66" spans="2:9" x14ac:dyDescent="0.25">
      <c r="B66" s="175">
        <v>43487</v>
      </c>
      <c r="C66" s="177">
        <v>14200</v>
      </c>
      <c r="D66" s="177">
        <v>14250</v>
      </c>
      <c r="E66" s="177">
        <v>14270</v>
      </c>
      <c r="F66" s="177">
        <v>14200</v>
      </c>
      <c r="G66" s="176">
        <v>14237.017400000001</v>
      </c>
      <c r="H66" s="177">
        <v>23205</v>
      </c>
      <c r="I66" s="176">
        <v>740.8655</v>
      </c>
    </row>
    <row r="67" spans="2:9" x14ac:dyDescent="0.25">
      <c r="B67" s="175">
        <v>43486</v>
      </c>
      <c r="C67" s="177">
        <v>14390</v>
      </c>
      <c r="D67" s="177">
        <v>14190</v>
      </c>
      <c r="E67" s="177">
        <v>14390</v>
      </c>
      <c r="F67" s="177">
        <v>14100</v>
      </c>
      <c r="G67" s="176">
        <v>14263.581700000001</v>
      </c>
      <c r="H67" s="177">
        <v>23205</v>
      </c>
      <c r="I67" s="176">
        <v>740.81939999999997</v>
      </c>
    </row>
    <row r="68" spans="2:9" x14ac:dyDescent="0.25">
      <c r="B68" s="175">
        <v>43483</v>
      </c>
      <c r="C68" s="177">
        <v>14050</v>
      </c>
      <c r="D68" s="177">
        <v>14040</v>
      </c>
      <c r="E68" s="177">
        <v>14150</v>
      </c>
      <c r="F68" s="177">
        <v>14040</v>
      </c>
      <c r="G68" s="176">
        <v>14117.166800000001</v>
      </c>
      <c r="H68" s="177">
        <v>23201</v>
      </c>
      <c r="I68" s="176">
        <v>742.5557</v>
      </c>
    </row>
    <row r="69" spans="2:9" x14ac:dyDescent="0.25">
      <c r="B69" s="175">
        <v>43482</v>
      </c>
      <c r="C69" s="177">
        <v>14040</v>
      </c>
      <c r="D69" s="177">
        <v>14230</v>
      </c>
      <c r="E69" s="177">
        <v>14250</v>
      </c>
      <c r="F69" s="177">
        <v>14040</v>
      </c>
      <c r="G69" s="176">
        <v>14210.811</v>
      </c>
      <c r="H69" s="177">
        <v>23204</v>
      </c>
      <c r="I69" s="176">
        <v>742.16279999999995</v>
      </c>
    </row>
    <row r="70" spans="2:9" x14ac:dyDescent="0.25">
      <c r="B70" s="175">
        <v>43481</v>
      </c>
      <c r="C70" s="177">
        <v>14260</v>
      </c>
      <c r="D70" s="177">
        <v>14270</v>
      </c>
      <c r="E70" s="177">
        <v>14290</v>
      </c>
      <c r="F70" s="177">
        <v>14230</v>
      </c>
      <c r="G70" s="176">
        <v>14269.363799999999</v>
      </c>
      <c r="H70" s="177">
        <v>23198</v>
      </c>
      <c r="I70" s="176">
        <v>737.32590000000005</v>
      </c>
    </row>
    <row r="71" spans="2:9" x14ac:dyDescent="0.25">
      <c r="B71" s="175">
        <v>43480</v>
      </c>
      <c r="C71" s="177">
        <v>14250</v>
      </c>
      <c r="D71" s="177">
        <v>14180</v>
      </c>
      <c r="E71" s="177">
        <v>14250</v>
      </c>
      <c r="F71" s="177">
        <v>14150</v>
      </c>
      <c r="G71" s="176">
        <v>14221.9256</v>
      </c>
      <c r="H71" s="177">
        <v>23195</v>
      </c>
      <c r="I71" s="176">
        <v>735.71870000000001</v>
      </c>
    </row>
    <row r="72" spans="2:9" x14ac:dyDescent="0.25">
      <c r="B72" s="175">
        <v>43479</v>
      </c>
      <c r="C72" s="177">
        <v>14150</v>
      </c>
      <c r="D72" s="177">
        <v>14230</v>
      </c>
      <c r="E72" s="177">
        <v>14230</v>
      </c>
      <c r="F72" s="177">
        <v>14100</v>
      </c>
      <c r="G72" s="176">
        <v>14136.7804</v>
      </c>
      <c r="H72" s="177">
        <v>23197</v>
      </c>
      <c r="I72" s="176">
        <v>735.8288</v>
      </c>
    </row>
    <row r="73" spans="2:9" x14ac:dyDescent="0.25">
      <c r="B73" s="175">
        <v>43476</v>
      </c>
      <c r="C73" s="177">
        <v>14170</v>
      </c>
      <c r="D73" s="177">
        <v>14100</v>
      </c>
      <c r="E73" s="177">
        <v>14230</v>
      </c>
      <c r="F73" s="177">
        <v>14100</v>
      </c>
      <c r="G73" s="176">
        <v>14215.197099999999</v>
      </c>
      <c r="H73" s="177">
        <v>23197</v>
      </c>
      <c r="I73" s="176">
        <v>731.48889999999994</v>
      </c>
    </row>
    <row r="74" spans="2:9" x14ac:dyDescent="0.25">
      <c r="B74" s="175">
        <v>43475</v>
      </c>
      <c r="C74" s="177">
        <v>14200</v>
      </c>
      <c r="D74" s="177">
        <v>14000</v>
      </c>
      <c r="E74" s="177">
        <v>14200</v>
      </c>
      <c r="F74" s="177">
        <v>14000</v>
      </c>
      <c r="G74" s="176">
        <v>14117.1942</v>
      </c>
      <c r="H74" s="177">
        <v>23199</v>
      </c>
      <c r="I74" s="176">
        <v>731.66150000000005</v>
      </c>
    </row>
    <row r="75" spans="2:9" x14ac:dyDescent="0.25">
      <c r="B75" s="175">
        <v>43474</v>
      </c>
      <c r="C75" s="177">
        <v>14000</v>
      </c>
      <c r="D75" s="177">
        <v>14000</v>
      </c>
      <c r="E75" s="177">
        <v>14600</v>
      </c>
      <c r="F75" s="177">
        <v>14000</v>
      </c>
      <c r="G75" s="176">
        <v>14081.214900000001</v>
      </c>
      <c r="H75" s="177">
        <v>23189</v>
      </c>
      <c r="I75" s="176">
        <v>729.87270000000001</v>
      </c>
    </row>
    <row r="76" spans="2:9" x14ac:dyDescent="0.25">
      <c r="B76" s="175">
        <v>43473</v>
      </c>
      <c r="C76" s="177">
        <v>14100</v>
      </c>
      <c r="D76" s="177">
        <v>14500</v>
      </c>
      <c r="E76" s="177">
        <v>14500</v>
      </c>
      <c r="F76" s="177">
        <v>13880</v>
      </c>
      <c r="G76" s="176">
        <v>13918.553599999999</v>
      </c>
      <c r="H76" s="177">
        <v>23200</v>
      </c>
      <c r="I76" s="176">
        <v>729.36789999999996</v>
      </c>
    </row>
    <row r="77" spans="2:9" x14ac:dyDescent="0.25">
      <c r="B77" s="175">
        <v>43472</v>
      </c>
      <c r="C77" s="177">
        <v>13980</v>
      </c>
      <c r="D77" s="177">
        <v>14000</v>
      </c>
      <c r="E77" s="177">
        <v>14150</v>
      </c>
      <c r="F77" s="177">
        <v>13960</v>
      </c>
      <c r="G77" s="176">
        <v>14044.1026</v>
      </c>
      <c r="H77" s="177">
        <v>23193</v>
      </c>
      <c r="I77" s="176">
        <v>730.83960000000002</v>
      </c>
    </row>
    <row r="78" spans="2:9" x14ac:dyDescent="0.25">
      <c r="B78" s="175">
        <v>43469</v>
      </c>
      <c r="C78" s="177">
        <v>13920</v>
      </c>
      <c r="D78" s="177">
        <v>13600</v>
      </c>
      <c r="E78" s="177">
        <v>13920</v>
      </c>
      <c r="F78" s="177">
        <v>13570</v>
      </c>
      <c r="G78" s="176">
        <v>13629.454299999999</v>
      </c>
      <c r="H78" s="177">
        <v>23190</v>
      </c>
      <c r="I78" s="176">
        <v>730.53210000000001</v>
      </c>
    </row>
    <row r="79" spans="2:9" x14ac:dyDescent="0.25">
      <c r="B79" s="175">
        <v>43468</v>
      </c>
      <c r="C79" s="177">
        <v>13930</v>
      </c>
      <c r="D79" s="177">
        <v>14000</v>
      </c>
      <c r="E79" s="177">
        <v>14070</v>
      </c>
      <c r="F79" s="177">
        <v>13760</v>
      </c>
      <c r="G79" s="176">
        <v>13834.1237</v>
      </c>
      <c r="H79" s="177">
        <v>23194</v>
      </c>
      <c r="I79" s="176">
        <v>731.33870000000002</v>
      </c>
    </row>
    <row r="80" spans="2:9" x14ac:dyDescent="0.25">
      <c r="B80" s="175">
        <v>43467</v>
      </c>
      <c r="C80" s="177">
        <v>14100</v>
      </c>
      <c r="D80" s="177">
        <v>14300</v>
      </c>
      <c r="E80" s="177">
        <v>14330</v>
      </c>
      <c r="F80" s="177">
        <v>14060</v>
      </c>
      <c r="G80" s="176">
        <v>14156.897499999999</v>
      </c>
      <c r="H80" s="177">
        <v>23190</v>
      </c>
      <c r="I80" s="176">
        <v>726.74289999999996</v>
      </c>
    </row>
    <row r="81" spans="2:9" x14ac:dyDescent="0.25">
      <c r="B81" s="175">
        <v>43462</v>
      </c>
      <c r="C81" s="177">
        <v>14310</v>
      </c>
      <c r="D81" s="177">
        <v>14300</v>
      </c>
      <c r="E81" s="177">
        <v>14310</v>
      </c>
      <c r="F81" s="177">
        <v>14000</v>
      </c>
      <c r="G81" s="176">
        <v>14308.7983</v>
      </c>
      <c r="H81" s="177">
        <v>23192</v>
      </c>
      <c r="I81" s="176">
        <v>726.43</v>
      </c>
    </row>
    <row r="82" spans="2:9" x14ac:dyDescent="0.25">
      <c r="B82" s="175">
        <v>43461</v>
      </c>
      <c r="C82" s="177">
        <v>14320</v>
      </c>
      <c r="D82" s="177">
        <v>14100</v>
      </c>
      <c r="E82" s="177">
        <v>14400</v>
      </c>
      <c r="F82" s="177">
        <v>14100</v>
      </c>
      <c r="G82" s="176">
        <v>14369.8266</v>
      </c>
      <c r="H82" s="177">
        <v>23187</v>
      </c>
      <c r="I82" s="176">
        <v>725.83370000000002</v>
      </c>
    </row>
    <row r="83" spans="2:9" x14ac:dyDescent="0.25">
      <c r="B83" s="175">
        <v>43460</v>
      </c>
      <c r="C83" s="177">
        <v>14100</v>
      </c>
      <c r="D83" s="177">
        <v>14250</v>
      </c>
      <c r="E83" s="177">
        <v>14290</v>
      </c>
      <c r="F83" s="177">
        <v>14100</v>
      </c>
      <c r="G83" s="176">
        <v>14203.715899999999</v>
      </c>
      <c r="H83" s="177">
        <v>23184</v>
      </c>
      <c r="I83" s="176">
        <v>726.32899999999995</v>
      </c>
    </row>
    <row r="84" spans="2:9" x14ac:dyDescent="0.25">
      <c r="B84" s="175">
        <v>43459</v>
      </c>
      <c r="C84" s="177">
        <v>14130</v>
      </c>
      <c r="D84" s="177">
        <v>14400</v>
      </c>
      <c r="E84" s="177">
        <v>14400</v>
      </c>
      <c r="F84" s="177">
        <v>14000</v>
      </c>
      <c r="G84" s="176">
        <v>14129.205</v>
      </c>
      <c r="H84" s="177">
        <v>23196</v>
      </c>
      <c r="I84" s="176">
        <v>725.99220000000003</v>
      </c>
    </row>
    <row r="85" spans="2:9" x14ac:dyDescent="0.25">
      <c r="B85" s="175">
        <v>43458</v>
      </c>
      <c r="C85" s="177">
        <v>14400</v>
      </c>
      <c r="D85" s="177">
        <v>14690</v>
      </c>
      <c r="E85" s="177">
        <v>14690</v>
      </c>
      <c r="F85" s="177">
        <v>14400</v>
      </c>
      <c r="G85" s="176">
        <v>14412.780699999999</v>
      </c>
      <c r="H85" s="177">
        <v>23203</v>
      </c>
      <c r="I85" s="176">
        <v>723.80740000000003</v>
      </c>
    </row>
    <row r="86" spans="2:9" x14ac:dyDescent="0.25">
      <c r="B86" s="175">
        <v>43455</v>
      </c>
      <c r="C86" s="177">
        <v>14500</v>
      </c>
      <c r="D86" s="177">
        <v>14530</v>
      </c>
      <c r="E86" s="177">
        <v>14530</v>
      </c>
      <c r="F86" s="177">
        <v>14300</v>
      </c>
      <c r="G86" s="176">
        <v>14345.8676</v>
      </c>
      <c r="H86" s="177">
        <v>23197</v>
      </c>
      <c r="I86" s="176">
        <v>726.67809999999997</v>
      </c>
    </row>
    <row r="87" spans="2:9" x14ac:dyDescent="0.25">
      <c r="B87" s="175">
        <v>43454</v>
      </c>
      <c r="C87" s="177">
        <v>14530</v>
      </c>
      <c r="D87" s="177">
        <v>14470</v>
      </c>
      <c r="E87" s="177">
        <v>15460</v>
      </c>
      <c r="F87" s="177">
        <v>14450</v>
      </c>
      <c r="G87" s="176">
        <v>14504.4017</v>
      </c>
      <c r="H87" s="177">
        <v>23214</v>
      </c>
      <c r="I87" s="176">
        <v>726.30909999999994</v>
      </c>
    </row>
    <row r="88" spans="2:9" x14ac:dyDescent="0.25">
      <c r="B88" s="175">
        <v>43453</v>
      </c>
      <c r="C88" s="177">
        <v>14550</v>
      </c>
      <c r="D88" s="177">
        <v>14650</v>
      </c>
      <c r="E88" s="177">
        <v>14660</v>
      </c>
      <c r="F88" s="177">
        <v>14460</v>
      </c>
      <c r="G88" s="176">
        <v>14527.6234</v>
      </c>
      <c r="H88" s="177">
        <v>23220</v>
      </c>
      <c r="I88" s="176">
        <v>719.39290000000005</v>
      </c>
    </row>
    <row r="89" spans="2:9" x14ac:dyDescent="0.25">
      <c r="B89" s="175">
        <v>43452</v>
      </c>
      <c r="C89" s="177">
        <v>14570</v>
      </c>
      <c r="D89" s="177">
        <v>14510</v>
      </c>
      <c r="E89" s="177">
        <v>14730</v>
      </c>
      <c r="F89" s="177">
        <v>14510</v>
      </c>
      <c r="G89" s="176">
        <v>14616.183999999999</v>
      </c>
      <c r="H89" s="177">
        <v>23210</v>
      </c>
      <c r="I89" s="176">
        <v>718.8075</v>
      </c>
    </row>
    <row r="90" spans="2:9" x14ac:dyDescent="0.25">
      <c r="B90" s="175">
        <v>43451</v>
      </c>
      <c r="C90" s="177">
        <v>14800</v>
      </c>
      <c r="D90" s="177">
        <v>15340</v>
      </c>
      <c r="E90" s="177">
        <v>15340</v>
      </c>
      <c r="F90" s="177">
        <v>14800</v>
      </c>
      <c r="G90" s="176">
        <v>14994.7264</v>
      </c>
      <c r="H90" s="177">
        <v>23175</v>
      </c>
      <c r="I90" s="176">
        <v>715.85540000000003</v>
      </c>
    </row>
    <row r="91" spans="2:9" x14ac:dyDescent="0.25">
      <c r="B91" s="175">
        <v>43448</v>
      </c>
      <c r="C91" s="177">
        <v>15340</v>
      </c>
      <c r="D91" s="177">
        <v>15490</v>
      </c>
      <c r="E91" s="177">
        <v>15490</v>
      </c>
      <c r="F91" s="177">
        <v>14800</v>
      </c>
      <c r="G91" s="176">
        <v>15230.641900000001</v>
      </c>
      <c r="H91" s="177">
        <v>23175</v>
      </c>
      <c r="I91" s="176">
        <v>717.89909999999998</v>
      </c>
    </row>
    <row r="92" spans="2:9" x14ac:dyDescent="0.25">
      <c r="B92" s="175">
        <v>43447</v>
      </c>
      <c r="C92" s="177">
        <v>15450</v>
      </c>
      <c r="D92" s="177">
        <v>15450</v>
      </c>
      <c r="E92" s="177">
        <v>15450</v>
      </c>
      <c r="F92" s="177">
        <v>15300</v>
      </c>
      <c r="G92" s="176">
        <v>15387.961499999999</v>
      </c>
      <c r="H92" s="177">
        <v>23175</v>
      </c>
      <c r="I92" s="176">
        <v>712.20899999999995</v>
      </c>
    </row>
    <row r="93" spans="2:9" x14ac:dyDescent="0.25">
      <c r="B93" s="175">
        <v>43446</v>
      </c>
      <c r="C93" s="177">
        <v>15350</v>
      </c>
      <c r="D93" s="177">
        <v>15210</v>
      </c>
      <c r="E93" s="177">
        <v>15350</v>
      </c>
      <c r="F93" s="177">
        <v>15210</v>
      </c>
      <c r="G93" s="176">
        <v>15256.4951</v>
      </c>
      <c r="H93" s="177">
        <v>23240</v>
      </c>
      <c r="I93" s="176">
        <v>715.26049999999998</v>
      </c>
    </row>
    <row r="94" spans="2:9" x14ac:dyDescent="0.25">
      <c r="B94" s="175">
        <v>43445</v>
      </c>
      <c r="C94" s="177">
        <v>15150</v>
      </c>
      <c r="D94" s="177">
        <v>15300</v>
      </c>
      <c r="E94" s="177">
        <v>15700</v>
      </c>
      <c r="F94" s="177">
        <v>15110</v>
      </c>
      <c r="G94" s="176">
        <v>15194.8264</v>
      </c>
      <c r="H94" s="177">
        <v>23270</v>
      </c>
      <c r="I94" s="176">
        <v>714.44799999999998</v>
      </c>
    </row>
    <row r="95" spans="2:9" x14ac:dyDescent="0.25">
      <c r="B95" s="175">
        <v>43444</v>
      </c>
      <c r="C95" s="177">
        <v>15200</v>
      </c>
      <c r="D95" s="177">
        <v>15400</v>
      </c>
      <c r="E95" s="177">
        <v>15400</v>
      </c>
      <c r="F95" s="177">
        <v>15200</v>
      </c>
      <c r="G95" s="176">
        <v>15254.388000000001</v>
      </c>
      <c r="H95" s="177">
        <v>23280</v>
      </c>
      <c r="I95" s="176">
        <v>714.11659999999995</v>
      </c>
    </row>
    <row r="96" spans="2:9" x14ac:dyDescent="0.25">
      <c r="B96" s="175">
        <v>43441</v>
      </c>
      <c r="C96" s="177">
        <v>15300</v>
      </c>
      <c r="D96" s="177">
        <v>15280</v>
      </c>
      <c r="E96" s="177">
        <v>15500</v>
      </c>
      <c r="F96" s="177">
        <v>15280</v>
      </c>
      <c r="G96" s="176">
        <v>15332.3626</v>
      </c>
      <c r="H96" s="177">
        <v>23283</v>
      </c>
      <c r="I96" s="176">
        <v>715.17010000000005</v>
      </c>
    </row>
    <row r="97" spans="2:9" x14ac:dyDescent="0.25">
      <c r="B97" s="175">
        <v>43440</v>
      </c>
      <c r="C97" s="177">
        <v>15140</v>
      </c>
      <c r="D97" s="177">
        <v>15270</v>
      </c>
      <c r="E97" s="177">
        <v>15300</v>
      </c>
      <c r="F97" s="177">
        <v>15070</v>
      </c>
      <c r="G97" s="176">
        <v>15166.9488</v>
      </c>
      <c r="H97" s="177">
        <v>23284</v>
      </c>
      <c r="I97" s="176">
        <v>713.32330000000002</v>
      </c>
    </row>
    <row r="98" spans="2:9" x14ac:dyDescent="0.25">
      <c r="B98" s="175">
        <v>43439</v>
      </c>
      <c r="C98" s="177">
        <v>15270</v>
      </c>
      <c r="D98" s="177">
        <v>15300</v>
      </c>
      <c r="E98" s="177">
        <v>15320</v>
      </c>
      <c r="F98" s="177">
        <v>15100</v>
      </c>
      <c r="G98" s="176">
        <v>15250</v>
      </c>
      <c r="H98" s="177">
        <v>23285</v>
      </c>
      <c r="I98" s="176">
        <v>713.71690000000001</v>
      </c>
    </row>
    <row r="99" spans="2:9" x14ac:dyDescent="0.25">
      <c r="B99" s="175">
        <v>43438</v>
      </c>
      <c r="C99" s="177">
        <v>15500</v>
      </c>
      <c r="D99" s="177">
        <v>15200</v>
      </c>
      <c r="E99" s="177">
        <v>15500</v>
      </c>
      <c r="F99" s="177">
        <v>15190</v>
      </c>
      <c r="G99" s="176">
        <v>15250.2111</v>
      </c>
      <c r="H99" s="177">
        <v>23311</v>
      </c>
      <c r="I99" s="176">
        <v>711.7124</v>
      </c>
    </row>
    <row r="100" spans="2:9" x14ac:dyDescent="0.25">
      <c r="B100" s="175">
        <v>43437</v>
      </c>
      <c r="C100" s="177">
        <v>15180</v>
      </c>
      <c r="D100" s="177">
        <v>14800</v>
      </c>
      <c r="E100" s="177">
        <v>15180</v>
      </c>
      <c r="F100" s="177">
        <v>14800</v>
      </c>
      <c r="G100" s="176">
        <v>15097.813700000001</v>
      </c>
      <c r="H100" s="177">
        <v>23309</v>
      </c>
      <c r="I100" s="176">
        <v>712.38409999999999</v>
      </c>
    </row>
    <row r="101" spans="2:9" x14ac:dyDescent="0.25">
      <c r="B101" s="175">
        <v>43434</v>
      </c>
      <c r="C101" s="177">
        <v>14720</v>
      </c>
      <c r="D101" s="177">
        <v>14800</v>
      </c>
      <c r="E101" s="177">
        <v>14830</v>
      </c>
      <c r="F101" s="177">
        <v>14700</v>
      </c>
      <c r="G101" s="176">
        <v>14774.129800000001</v>
      </c>
      <c r="H101" s="177">
        <v>23305</v>
      </c>
      <c r="I101" s="176">
        <v>710.41319999999996</v>
      </c>
    </row>
    <row r="102" spans="2:9" x14ac:dyDescent="0.25">
      <c r="B102" s="175">
        <v>43433</v>
      </c>
      <c r="C102" s="177">
        <v>14780</v>
      </c>
      <c r="D102" s="177">
        <v>14780</v>
      </c>
      <c r="E102" s="177">
        <v>14970</v>
      </c>
      <c r="F102" s="177">
        <v>14780</v>
      </c>
      <c r="G102" s="176">
        <v>14917.887500000001</v>
      </c>
      <c r="H102" s="177">
        <v>23289</v>
      </c>
      <c r="I102" s="176">
        <v>709.36019999999996</v>
      </c>
    </row>
    <row r="103" spans="2:9" x14ac:dyDescent="0.25">
      <c r="B103" s="175">
        <v>43432</v>
      </c>
      <c r="C103" s="177">
        <v>14780</v>
      </c>
      <c r="D103" s="177">
        <v>14800</v>
      </c>
      <c r="E103" s="177">
        <v>14820</v>
      </c>
      <c r="F103" s="177">
        <v>14750</v>
      </c>
      <c r="G103" s="176">
        <v>14763.814700000001</v>
      </c>
      <c r="H103" s="177">
        <v>23292</v>
      </c>
      <c r="I103" s="176">
        <v>710.82600000000002</v>
      </c>
    </row>
    <row r="104" spans="2:9" x14ac:dyDescent="0.25">
      <c r="B104" s="175">
        <v>43431</v>
      </c>
      <c r="C104" s="177">
        <v>14750</v>
      </c>
      <c r="D104" s="177">
        <v>14790</v>
      </c>
      <c r="E104" s="177">
        <v>14910</v>
      </c>
      <c r="F104" s="177">
        <v>14730</v>
      </c>
      <c r="G104" s="176">
        <v>14840.273999999999</v>
      </c>
      <c r="H104" s="177">
        <v>23295</v>
      </c>
      <c r="I104" s="176">
        <v>711.11810000000003</v>
      </c>
    </row>
    <row r="105" spans="2:9" x14ac:dyDescent="0.25">
      <c r="B105" s="175">
        <v>43430</v>
      </c>
      <c r="C105" s="177">
        <v>14710</v>
      </c>
      <c r="D105" s="177">
        <v>14500</v>
      </c>
      <c r="E105" s="177">
        <v>14740</v>
      </c>
      <c r="F105" s="177">
        <v>14500</v>
      </c>
      <c r="G105" s="176">
        <v>14681.9647</v>
      </c>
      <c r="H105" s="177">
        <v>23302</v>
      </c>
      <c r="I105" s="176">
        <v>709.86919999999998</v>
      </c>
    </row>
    <row r="106" spans="2:9" x14ac:dyDescent="0.25">
      <c r="B106" s="175">
        <v>43427</v>
      </c>
      <c r="C106" s="177">
        <v>14600</v>
      </c>
      <c r="D106" s="177">
        <v>14780</v>
      </c>
      <c r="E106" s="177">
        <v>14840</v>
      </c>
      <c r="F106" s="177">
        <v>14600</v>
      </c>
      <c r="G106" s="176">
        <v>14745.639800000001</v>
      </c>
      <c r="H106" s="177">
        <v>23307</v>
      </c>
      <c r="I106" s="176">
        <v>708.6336</v>
      </c>
    </row>
    <row r="107" spans="2:9" x14ac:dyDescent="0.25">
      <c r="B107" s="175">
        <v>43426</v>
      </c>
      <c r="C107" s="177">
        <v>14810</v>
      </c>
      <c r="D107" s="177">
        <v>14900</v>
      </c>
      <c r="E107" s="177">
        <v>14900</v>
      </c>
      <c r="F107" s="177">
        <v>14650</v>
      </c>
      <c r="G107" s="176">
        <v>14798.8403</v>
      </c>
      <c r="H107" s="177">
        <v>23316</v>
      </c>
      <c r="I107" s="176">
        <v>709.98209999999995</v>
      </c>
    </row>
    <row r="108" spans="2:9" x14ac:dyDescent="0.25">
      <c r="B108" s="175">
        <v>43425</v>
      </c>
      <c r="C108" s="177">
        <v>14800</v>
      </c>
      <c r="D108" s="177">
        <v>14700</v>
      </c>
      <c r="E108" s="177">
        <v>14800</v>
      </c>
      <c r="F108" s="177">
        <v>14500</v>
      </c>
      <c r="G108" s="176">
        <v>14641.227999999999</v>
      </c>
      <c r="H108" s="177">
        <v>23323</v>
      </c>
      <c r="I108" s="176">
        <v>709.74220000000003</v>
      </c>
    </row>
    <row r="109" spans="2:9" x14ac:dyDescent="0.25">
      <c r="B109" s="175">
        <v>43424</v>
      </c>
      <c r="C109" s="177">
        <v>14700</v>
      </c>
      <c r="D109" s="177">
        <v>14800</v>
      </c>
      <c r="E109" s="177">
        <v>14800</v>
      </c>
      <c r="F109" s="177">
        <v>14640</v>
      </c>
      <c r="G109" s="176">
        <v>14652.0645</v>
      </c>
      <c r="H109" s="177">
        <v>23305</v>
      </c>
      <c r="I109" s="176">
        <v>711.58789999999999</v>
      </c>
    </row>
    <row r="110" spans="2:9" x14ac:dyDescent="0.25">
      <c r="B110" s="175">
        <v>43423</v>
      </c>
      <c r="C110" s="177">
        <v>14930</v>
      </c>
      <c r="D110" s="177">
        <v>14450</v>
      </c>
      <c r="E110" s="177">
        <v>14930</v>
      </c>
      <c r="F110" s="177">
        <v>14430</v>
      </c>
      <c r="G110" s="176">
        <v>14515.496800000001</v>
      </c>
      <c r="H110" s="177">
        <v>23292</v>
      </c>
      <c r="I110" s="176">
        <v>711.12850000000003</v>
      </c>
    </row>
    <row r="111" spans="2:9" x14ac:dyDescent="0.25">
      <c r="B111" s="175">
        <v>43420</v>
      </c>
      <c r="C111" s="177">
        <v>14410</v>
      </c>
      <c r="D111" s="177">
        <v>14300</v>
      </c>
      <c r="E111" s="177">
        <v>14410</v>
      </c>
      <c r="F111" s="177">
        <v>14260</v>
      </c>
      <c r="G111" s="176">
        <v>14362.7387</v>
      </c>
      <c r="H111" s="177">
        <v>23307</v>
      </c>
      <c r="I111" s="176">
        <v>710.54089999999997</v>
      </c>
    </row>
    <row r="112" spans="2:9" x14ac:dyDescent="0.25">
      <c r="B112" s="175">
        <v>43419</v>
      </c>
      <c r="C112" s="177">
        <v>14170</v>
      </c>
      <c r="D112" s="177">
        <v>14360</v>
      </c>
      <c r="E112" s="177">
        <v>14410</v>
      </c>
      <c r="F112" s="177">
        <v>14170</v>
      </c>
      <c r="G112" s="176">
        <v>14298.238600000001</v>
      </c>
      <c r="H112" s="177">
        <v>23320</v>
      </c>
      <c r="I112" s="176">
        <v>707.34040000000005</v>
      </c>
    </row>
    <row r="113" spans="2:9" x14ac:dyDescent="0.25">
      <c r="B113" s="175">
        <v>43418</v>
      </c>
      <c r="C113" s="177">
        <v>14360</v>
      </c>
      <c r="D113" s="177">
        <v>14800</v>
      </c>
      <c r="E113" s="177">
        <v>14800</v>
      </c>
      <c r="F113" s="177">
        <v>14350</v>
      </c>
      <c r="G113" s="176">
        <v>14438.6144</v>
      </c>
      <c r="H113" s="177">
        <v>23329</v>
      </c>
      <c r="I113" s="176">
        <v>708.87</v>
      </c>
    </row>
    <row r="114" spans="2:9" x14ac:dyDescent="0.25">
      <c r="B114" s="175">
        <v>43417</v>
      </c>
      <c r="C114" s="177">
        <v>14470</v>
      </c>
      <c r="D114" s="177">
        <v>14600</v>
      </c>
      <c r="E114" s="177">
        <v>14600</v>
      </c>
      <c r="F114" s="177">
        <v>14400</v>
      </c>
      <c r="G114" s="176">
        <v>14456.5857</v>
      </c>
      <c r="H114" s="177">
        <v>23338</v>
      </c>
      <c r="I114" s="176">
        <v>709.31870000000004</v>
      </c>
    </row>
    <row r="115" spans="2:9" x14ac:dyDescent="0.25">
      <c r="B115" s="175">
        <v>43416</v>
      </c>
      <c r="C115" s="177">
        <v>14600</v>
      </c>
      <c r="D115" s="177">
        <v>14600</v>
      </c>
      <c r="E115" s="177">
        <v>14650</v>
      </c>
      <c r="F115" s="177">
        <v>14480</v>
      </c>
      <c r="G115" s="176">
        <v>14540.6643</v>
      </c>
      <c r="H115" s="177">
        <v>23342</v>
      </c>
      <c r="I115" s="176">
        <v>706.56769999999995</v>
      </c>
    </row>
    <row r="116" spans="2:9" x14ac:dyDescent="0.25">
      <c r="B116" s="175">
        <v>43413</v>
      </c>
      <c r="C116" s="177">
        <v>14600</v>
      </c>
      <c r="D116" s="177">
        <v>14850</v>
      </c>
      <c r="E116" s="177">
        <v>14900</v>
      </c>
      <c r="F116" s="177">
        <v>14600</v>
      </c>
      <c r="G116" s="176">
        <v>14712.5653</v>
      </c>
      <c r="H116" s="177">
        <v>23333</v>
      </c>
      <c r="I116" s="176">
        <v>706.32479999999998</v>
      </c>
    </row>
    <row r="117" spans="2:9" x14ac:dyDescent="0.25">
      <c r="B117" s="175">
        <v>43412</v>
      </c>
      <c r="C117" s="177">
        <v>14850</v>
      </c>
      <c r="D117" s="177">
        <v>15020</v>
      </c>
      <c r="E117" s="177">
        <v>15020</v>
      </c>
      <c r="F117" s="177">
        <v>14850</v>
      </c>
      <c r="G117" s="176">
        <v>14957.5735</v>
      </c>
      <c r="H117" s="177">
        <v>23336</v>
      </c>
      <c r="I117" s="176">
        <v>705.1694</v>
      </c>
    </row>
    <row r="118" spans="2:9" x14ac:dyDescent="0.25">
      <c r="B118" s="175">
        <v>43411</v>
      </c>
      <c r="C118" s="177">
        <v>14800</v>
      </c>
      <c r="D118" s="177">
        <v>15000</v>
      </c>
      <c r="E118" s="177">
        <v>15000</v>
      </c>
      <c r="F118" s="177">
        <v>14750</v>
      </c>
      <c r="G118" s="176">
        <v>14816.2968</v>
      </c>
      <c r="H118" s="177">
        <v>23355</v>
      </c>
      <c r="I118" s="176">
        <v>708.13099999999997</v>
      </c>
    </row>
    <row r="119" spans="2:9" x14ac:dyDescent="0.25">
      <c r="B119" s="175">
        <v>43410</v>
      </c>
      <c r="C119" s="177">
        <v>14880</v>
      </c>
      <c r="D119" s="177">
        <v>14960</v>
      </c>
      <c r="E119" s="177">
        <v>14970</v>
      </c>
      <c r="F119" s="177">
        <v>14870</v>
      </c>
      <c r="G119" s="176">
        <v>14919.809600000001</v>
      </c>
      <c r="H119" s="177">
        <v>23333</v>
      </c>
      <c r="I119" s="176">
        <v>708.72370000000001</v>
      </c>
    </row>
    <row r="120" spans="2:9" x14ac:dyDescent="0.25">
      <c r="B120" s="175">
        <v>43409</v>
      </c>
      <c r="C120" s="177">
        <v>15020</v>
      </c>
      <c r="D120" s="177">
        <v>15020</v>
      </c>
      <c r="E120" s="177">
        <v>15020</v>
      </c>
      <c r="F120" s="177">
        <v>14780</v>
      </c>
      <c r="G120" s="176">
        <v>14801.621499999999</v>
      </c>
      <c r="H120" s="177">
        <v>23319</v>
      </c>
      <c r="I120" s="176">
        <v>706.38170000000002</v>
      </c>
    </row>
    <row r="121" spans="2:9" x14ac:dyDescent="0.25">
      <c r="B121" s="175">
        <v>43406</v>
      </c>
      <c r="C121" s="177">
        <v>15020</v>
      </c>
      <c r="D121" s="177">
        <v>14800</v>
      </c>
      <c r="E121" s="177">
        <v>15020</v>
      </c>
      <c r="F121" s="177">
        <v>14720</v>
      </c>
      <c r="G121" s="176">
        <v>14839.0021</v>
      </c>
      <c r="H121" s="177">
        <v>23307</v>
      </c>
      <c r="I121" s="176">
        <v>707.45550000000003</v>
      </c>
    </row>
    <row r="122" spans="2:9" x14ac:dyDescent="0.25">
      <c r="B122" s="175">
        <v>43405</v>
      </c>
      <c r="C122" s="177">
        <v>14570</v>
      </c>
      <c r="D122" s="177">
        <v>15050</v>
      </c>
      <c r="E122" s="177">
        <v>15050</v>
      </c>
      <c r="F122" s="177">
        <v>14570</v>
      </c>
      <c r="G122" s="176">
        <v>14755.1757</v>
      </c>
      <c r="H122" s="177">
        <v>23301</v>
      </c>
      <c r="I122" s="176">
        <v>709.01099999999997</v>
      </c>
    </row>
    <row r="123" spans="2:9" x14ac:dyDescent="0.25">
      <c r="B123" s="175">
        <v>43404</v>
      </c>
      <c r="C123" s="177">
        <v>15020</v>
      </c>
      <c r="D123" s="177">
        <v>15100</v>
      </c>
      <c r="E123" s="177">
        <v>15100</v>
      </c>
      <c r="F123" s="177">
        <v>14530</v>
      </c>
      <c r="G123" s="176">
        <v>14558.481299999999</v>
      </c>
      <c r="H123" s="177">
        <v>23307</v>
      </c>
      <c r="I123" s="176">
        <v>706.94910000000004</v>
      </c>
    </row>
    <row r="124" spans="2:9" x14ac:dyDescent="0.25">
      <c r="B124" s="175">
        <v>43403</v>
      </c>
      <c r="C124" s="177">
        <v>14420</v>
      </c>
      <c r="D124" s="177">
        <v>14400</v>
      </c>
      <c r="E124" s="177">
        <v>14520</v>
      </c>
      <c r="F124" s="177">
        <v>14400</v>
      </c>
      <c r="G124" s="176">
        <v>14443.178</v>
      </c>
      <c r="H124" s="177">
        <v>23293</v>
      </c>
      <c r="I124" s="176">
        <v>706.56269999999995</v>
      </c>
    </row>
    <row r="125" spans="2:9" x14ac:dyDescent="0.25">
      <c r="B125" s="175">
        <v>43402</v>
      </c>
      <c r="C125" s="177">
        <v>14420</v>
      </c>
      <c r="D125" s="177">
        <v>14520</v>
      </c>
      <c r="E125" s="177">
        <v>14520</v>
      </c>
      <c r="F125" s="177">
        <v>14300</v>
      </c>
      <c r="G125" s="176">
        <v>14369.8496</v>
      </c>
      <c r="H125" s="177">
        <v>23293</v>
      </c>
      <c r="I125" s="176">
        <v>706.4153</v>
      </c>
    </row>
    <row r="126" spans="2:9" x14ac:dyDescent="0.25">
      <c r="B126" s="175">
        <v>43399</v>
      </c>
      <c r="C126" s="177">
        <v>14520</v>
      </c>
      <c r="D126" s="177">
        <v>14850</v>
      </c>
      <c r="E126" s="177">
        <v>14850</v>
      </c>
      <c r="F126" s="177">
        <v>14360</v>
      </c>
      <c r="G126" s="176">
        <v>14598.7094</v>
      </c>
      <c r="H126" s="177">
        <v>23298</v>
      </c>
      <c r="I126" s="176">
        <v>702.15719999999999</v>
      </c>
    </row>
    <row r="127" spans="2:9" x14ac:dyDescent="0.25">
      <c r="B127" s="175">
        <v>43398</v>
      </c>
      <c r="C127" s="177">
        <v>14600</v>
      </c>
      <c r="D127" s="177">
        <v>14000</v>
      </c>
      <c r="E127" s="177">
        <v>14640</v>
      </c>
      <c r="F127" s="177">
        <v>14000</v>
      </c>
      <c r="G127" s="176">
        <v>14401.258599999999</v>
      </c>
      <c r="H127" s="177">
        <v>23304</v>
      </c>
      <c r="I127" s="176">
        <v>705.08810000000005</v>
      </c>
    </row>
    <row r="128" spans="2:9" x14ac:dyDescent="0.25">
      <c r="B128" s="175">
        <v>43397</v>
      </c>
      <c r="C128" s="177">
        <v>14700</v>
      </c>
      <c r="D128" s="177">
        <v>14900</v>
      </c>
      <c r="E128" s="177">
        <v>15800</v>
      </c>
      <c r="F128" s="177">
        <v>14700</v>
      </c>
      <c r="G128" s="176">
        <v>14925.920099999999</v>
      </c>
      <c r="H128" s="177">
        <v>23308</v>
      </c>
      <c r="I128" s="176">
        <v>706.78009999999995</v>
      </c>
    </row>
    <row r="129" spans="2:9" x14ac:dyDescent="0.25">
      <c r="B129" s="175">
        <v>43396</v>
      </c>
      <c r="C129" s="177">
        <v>15020</v>
      </c>
      <c r="D129" s="177">
        <v>15280</v>
      </c>
      <c r="E129" s="177">
        <v>15280</v>
      </c>
      <c r="F129" s="177">
        <v>14750</v>
      </c>
      <c r="G129" s="176">
        <v>14936.9645</v>
      </c>
      <c r="H129" s="177">
        <v>23310</v>
      </c>
      <c r="I129" s="176">
        <v>710.17200000000003</v>
      </c>
    </row>
    <row r="130" spans="2:9" x14ac:dyDescent="0.25">
      <c r="B130" s="175">
        <v>43395</v>
      </c>
      <c r="C130" s="177">
        <v>15300</v>
      </c>
      <c r="D130" s="177">
        <v>15350</v>
      </c>
      <c r="E130" s="177">
        <v>15460</v>
      </c>
      <c r="F130" s="177">
        <v>15300</v>
      </c>
      <c r="G130" s="176">
        <v>15369.650600000001</v>
      </c>
      <c r="H130" s="177">
        <v>23310</v>
      </c>
      <c r="I130" s="176">
        <v>707.99450000000002</v>
      </c>
    </row>
    <row r="131" spans="2:9" x14ac:dyDescent="0.25">
      <c r="B131" s="175">
        <v>43392</v>
      </c>
      <c r="C131" s="177">
        <v>15400</v>
      </c>
      <c r="D131" s="177">
        <v>15360</v>
      </c>
      <c r="E131" s="177">
        <v>15400</v>
      </c>
      <c r="F131" s="177">
        <v>15170</v>
      </c>
      <c r="G131" s="176">
        <v>15229.156800000001</v>
      </c>
      <c r="H131" s="177">
        <v>23307</v>
      </c>
      <c r="I131" s="176">
        <v>706.20950000000005</v>
      </c>
    </row>
    <row r="132" spans="2:9" x14ac:dyDescent="0.25">
      <c r="B132" s="175">
        <v>43391</v>
      </c>
      <c r="C132" s="177">
        <v>15480</v>
      </c>
      <c r="D132" s="177">
        <v>15550</v>
      </c>
      <c r="E132" s="177">
        <v>15580</v>
      </c>
      <c r="F132" s="177">
        <v>15480</v>
      </c>
      <c r="G132" s="176">
        <v>15508.960300000001</v>
      </c>
      <c r="H132" s="177">
        <v>23325</v>
      </c>
      <c r="I132" s="176">
        <v>710.399</v>
      </c>
    </row>
    <row r="133" spans="2:9" x14ac:dyDescent="0.25">
      <c r="B133" s="175">
        <v>43390</v>
      </c>
      <c r="C133" s="177">
        <v>15580</v>
      </c>
      <c r="D133" s="177">
        <v>15740</v>
      </c>
      <c r="E133" s="177">
        <v>15740</v>
      </c>
      <c r="F133" s="177">
        <v>15550</v>
      </c>
      <c r="G133" s="176">
        <v>15611.516900000001</v>
      </c>
      <c r="H133" s="177">
        <v>23338</v>
      </c>
      <c r="I133" s="176">
        <v>709.34960000000001</v>
      </c>
    </row>
    <row r="134" spans="2:9" x14ac:dyDescent="0.25">
      <c r="B134" s="175">
        <v>43389</v>
      </c>
      <c r="C134" s="177">
        <v>15430</v>
      </c>
      <c r="D134" s="177">
        <v>15350</v>
      </c>
      <c r="E134" s="177">
        <v>15430</v>
      </c>
      <c r="F134" s="177">
        <v>15320</v>
      </c>
      <c r="G134" s="176">
        <v>15331.4287</v>
      </c>
      <c r="H134" s="177">
        <v>23344</v>
      </c>
      <c r="I134" s="176">
        <v>705.06020000000001</v>
      </c>
    </row>
    <row r="135" spans="2:9" x14ac:dyDescent="0.25">
      <c r="B135" s="175">
        <v>43388</v>
      </c>
      <c r="C135" s="177">
        <v>15210</v>
      </c>
      <c r="D135" s="177">
        <v>15990</v>
      </c>
      <c r="E135" s="177">
        <v>15990</v>
      </c>
      <c r="F135" s="177">
        <v>15210</v>
      </c>
      <c r="G135" s="176">
        <v>15455.8532</v>
      </c>
      <c r="H135" s="177">
        <v>23337</v>
      </c>
      <c r="I135" s="176">
        <v>701.63829999999996</v>
      </c>
    </row>
    <row r="136" spans="2:9" x14ac:dyDescent="0.25">
      <c r="B136" s="175">
        <v>43385</v>
      </c>
      <c r="C136" s="177">
        <v>15590</v>
      </c>
      <c r="D136" s="177">
        <v>14800</v>
      </c>
      <c r="E136" s="177">
        <v>15590</v>
      </c>
      <c r="F136" s="177">
        <v>14800</v>
      </c>
      <c r="G136" s="176">
        <v>15278.271000000001</v>
      </c>
      <c r="H136" s="177">
        <v>23351</v>
      </c>
      <c r="I136" s="176">
        <v>701.65269999999998</v>
      </c>
    </row>
    <row r="137" spans="2:9" x14ac:dyDescent="0.25">
      <c r="B137" s="175">
        <v>43384</v>
      </c>
      <c r="C137" s="177">
        <v>15150</v>
      </c>
      <c r="D137" s="177">
        <v>15000</v>
      </c>
      <c r="E137" s="177">
        <v>15850</v>
      </c>
      <c r="F137" s="177">
        <v>15000</v>
      </c>
      <c r="G137" s="176">
        <v>15303.377500000001</v>
      </c>
      <c r="H137" s="177">
        <v>23356</v>
      </c>
      <c r="I137" s="176">
        <v>706.3895</v>
      </c>
    </row>
    <row r="138" spans="2:9" x14ac:dyDescent="0.25">
      <c r="B138" s="175">
        <v>43383</v>
      </c>
      <c r="C138" s="177">
        <v>15910</v>
      </c>
      <c r="D138" s="177">
        <v>15960</v>
      </c>
      <c r="E138" s="177">
        <v>16000</v>
      </c>
      <c r="F138" s="177">
        <v>15890</v>
      </c>
      <c r="G138" s="176">
        <v>15929.169099999999</v>
      </c>
      <c r="H138" s="177">
        <v>23350</v>
      </c>
      <c r="I138" s="176">
        <v>709.21799999999996</v>
      </c>
    </row>
    <row r="139" spans="2:9" x14ac:dyDescent="0.25">
      <c r="B139" s="175">
        <v>43382</v>
      </c>
      <c r="C139" s="177">
        <v>15960</v>
      </c>
      <c r="D139" s="177">
        <v>15900</v>
      </c>
      <c r="E139" s="177">
        <v>16250</v>
      </c>
      <c r="F139" s="177">
        <v>15900</v>
      </c>
      <c r="G139" s="176">
        <v>16024.293900000001</v>
      </c>
      <c r="H139" s="177">
        <v>23345</v>
      </c>
      <c r="I139" s="176">
        <v>708.98739999999998</v>
      </c>
    </row>
    <row r="140" spans="2:9" x14ac:dyDescent="0.25">
      <c r="B140" s="175">
        <v>43381</v>
      </c>
      <c r="C140" s="177">
        <v>16000</v>
      </c>
      <c r="D140" s="177">
        <v>16150</v>
      </c>
      <c r="E140" s="177">
        <v>16150</v>
      </c>
      <c r="F140" s="177">
        <v>15970</v>
      </c>
      <c r="G140" s="176">
        <v>16058.113799999999</v>
      </c>
      <c r="H140" s="177">
        <v>23345</v>
      </c>
      <c r="I140" s="176">
        <v>710.88469999999995</v>
      </c>
    </row>
    <row r="141" spans="2:9" x14ac:dyDescent="0.25">
      <c r="B141" s="175">
        <v>43378</v>
      </c>
      <c r="C141" s="177">
        <v>16130</v>
      </c>
      <c r="D141" s="177">
        <v>16310</v>
      </c>
      <c r="E141" s="177">
        <v>16330</v>
      </c>
      <c r="F141" s="177">
        <v>15690</v>
      </c>
      <c r="G141" s="176">
        <v>16132.9707</v>
      </c>
      <c r="H141" s="177">
        <v>23347</v>
      </c>
      <c r="I141" s="176">
        <v>711.11419999999998</v>
      </c>
    </row>
    <row r="142" spans="2:9" x14ac:dyDescent="0.25">
      <c r="B142" s="175">
        <v>43377</v>
      </c>
      <c r="C142" s="177">
        <v>16310</v>
      </c>
      <c r="D142" s="177">
        <v>16350</v>
      </c>
      <c r="E142" s="177">
        <v>16360</v>
      </c>
      <c r="F142" s="177">
        <v>16310</v>
      </c>
      <c r="G142" s="176">
        <v>16340.400100000001</v>
      </c>
      <c r="H142" s="177">
        <v>23345</v>
      </c>
      <c r="I142" s="176">
        <v>716.17110000000002</v>
      </c>
    </row>
    <row r="143" spans="2:9" x14ac:dyDescent="0.25">
      <c r="B143" s="175">
        <v>43376</v>
      </c>
      <c r="C143" s="177">
        <v>16350</v>
      </c>
      <c r="D143" s="177">
        <v>16300</v>
      </c>
      <c r="E143" s="177">
        <v>16350</v>
      </c>
      <c r="F143" s="177">
        <v>16240</v>
      </c>
      <c r="G143" s="176">
        <v>16318.3138</v>
      </c>
      <c r="H143" s="177">
        <v>23346</v>
      </c>
      <c r="I143" s="176">
        <v>714.54949999999997</v>
      </c>
    </row>
    <row r="144" spans="2:9" x14ac:dyDescent="0.25">
      <c r="B144" s="175">
        <v>43375</v>
      </c>
      <c r="C144" s="177">
        <v>16300</v>
      </c>
      <c r="D144" s="177">
        <v>16300</v>
      </c>
      <c r="E144" s="177">
        <v>16350</v>
      </c>
      <c r="F144" s="177">
        <v>16240</v>
      </c>
      <c r="G144" s="176">
        <v>16299.967000000001</v>
      </c>
      <c r="H144" s="177">
        <v>23343</v>
      </c>
      <c r="I144" s="176">
        <v>717.1626</v>
      </c>
    </row>
    <row r="145" spans="2:9" x14ac:dyDescent="0.25">
      <c r="B145" s="175">
        <v>43374</v>
      </c>
      <c r="C145" s="177">
        <v>16450</v>
      </c>
      <c r="D145" s="177">
        <v>16470</v>
      </c>
      <c r="E145" s="177">
        <v>16490</v>
      </c>
      <c r="F145" s="177">
        <v>16320</v>
      </c>
      <c r="G145" s="176">
        <v>16457.549900000002</v>
      </c>
      <c r="H145" s="177">
        <v>23335</v>
      </c>
      <c r="I145" s="176">
        <v>718.02329999999995</v>
      </c>
    </row>
    <row r="146" spans="2:9" x14ac:dyDescent="0.25">
      <c r="B146" s="175">
        <v>43371</v>
      </c>
      <c r="C146" s="177">
        <v>16370</v>
      </c>
      <c r="D146" s="177">
        <v>16280</v>
      </c>
      <c r="E146" s="177">
        <v>16410</v>
      </c>
      <c r="F146" s="177">
        <v>16280</v>
      </c>
      <c r="G146" s="176">
        <v>16359.7143</v>
      </c>
      <c r="H146" s="177">
        <v>23335</v>
      </c>
      <c r="I146" s="176">
        <v>714.76729999999998</v>
      </c>
    </row>
    <row r="147" spans="2:9" x14ac:dyDescent="0.25">
      <c r="B147" s="175">
        <v>43370</v>
      </c>
      <c r="C147" s="177">
        <v>16290</v>
      </c>
      <c r="D147" s="177">
        <v>16240</v>
      </c>
      <c r="E147" s="177">
        <v>16320</v>
      </c>
      <c r="F147" s="177">
        <v>16220</v>
      </c>
      <c r="G147" s="176">
        <v>16243.7019</v>
      </c>
      <c r="H147" s="177">
        <v>23345</v>
      </c>
      <c r="I147" s="176">
        <v>712.44349999999997</v>
      </c>
    </row>
    <row r="148" spans="2:9" x14ac:dyDescent="0.25">
      <c r="B148" s="175">
        <v>43369</v>
      </c>
      <c r="C148" s="177">
        <v>16240</v>
      </c>
      <c r="D148" s="177">
        <v>16220</v>
      </c>
      <c r="E148" s="177">
        <v>16290</v>
      </c>
      <c r="F148" s="177">
        <v>16190</v>
      </c>
      <c r="G148" s="176">
        <v>16220.9388</v>
      </c>
      <c r="H148" s="177">
        <v>23345</v>
      </c>
      <c r="I148" s="176">
        <v>713.02020000000005</v>
      </c>
    </row>
    <row r="149" spans="2:9" x14ac:dyDescent="0.25">
      <c r="B149" s="175">
        <v>43368</v>
      </c>
      <c r="C149" s="177">
        <v>16220</v>
      </c>
      <c r="D149" s="177">
        <v>16250</v>
      </c>
      <c r="E149" s="177">
        <v>16280</v>
      </c>
      <c r="F149" s="177">
        <v>16160</v>
      </c>
      <c r="G149" s="176">
        <v>16217.0028</v>
      </c>
      <c r="H149" s="177">
        <v>23353</v>
      </c>
      <c r="I149" s="176">
        <v>706.86300000000006</v>
      </c>
    </row>
    <row r="150" spans="2:9" x14ac:dyDescent="0.25">
      <c r="B150" s="175">
        <v>43367</v>
      </c>
      <c r="C150" s="177">
        <v>16210</v>
      </c>
      <c r="D150" s="177">
        <v>16250</v>
      </c>
      <c r="E150" s="177">
        <v>16250</v>
      </c>
      <c r="F150" s="177">
        <v>16180</v>
      </c>
      <c r="G150" s="176">
        <v>16209.8501</v>
      </c>
      <c r="H150" s="177">
        <v>23356</v>
      </c>
      <c r="I150" s="176">
        <v>708.35860000000002</v>
      </c>
    </row>
    <row r="151" spans="2:9" x14ac:dyDescent="0.25">
      <c r="B151" s="175">
        <v>43364</v>
      </c>
      <c r="C151" s="177">
        <v>16200</v>
      </c>
      <c r="D151" s="177">
        <v>15960</v>
      </c>
      <c r="E151" s="177">
        <v>16900</v>
      </c>
      <c r="F151" s="177">
        <v>15960</v>
      </c>
      <c r="G151" s="176">
        <v>16418.650399999999</v>
      </c>
      <c r="H151" s="177">
        <v>23353</v>
      </c>
      <c r="I151" s="176">
        <v>709.51130000000001</v>
      </c>
    </row>
    <row r="152" spans="2:9" x14ac:dyDescent="0.25">
      <c r="B152" s="175">
        <v>43363</v>
      </c>
      <c r="C152" s="177">
        <v>15960</v>
      </c>
      <c r="D152" s="177">
        <v>15900</v>
      </c>
      <c r="E152" s="177">
        <v>16000</v>
      </c>
      <c r="F152" s="177">
        <v>15890</v>
      </c>
      <c r="G152" s="176">
        <v>15911.229600000001</v>
      </c>
      <c r="H152" s="177">
        <v>23345</v>
      </c>
      <c r="I152" s="176">
        <v>711.0444</v>
      </c>
    </row>
    <row r="153" spans="2:9" x14ac:dyDescent="0.25">
      <c r="B153" s="175">
        <v>43362</v>
      </c>
      <c r="C153" s="177">
        <v>15900</v>
      </c>
      <c r="D153" s="177">
        <v>15550</v>
      </c>
      <c r="E153" s="177">
        <v>15940</v>
      </c>
      <c r="F153" s="177">
        <v>15550</v>
      </c>
      <c r="G153" s="176">
        <v>15915.0623</v>
      </c>
      <c r="H153" s="177">
        <v>23346</v>
      </c>
      <c r="I153" s="176">
        <v>712.99890000000005</v>
      </c>
    </row>
    <row r="154" spans="2:9" x14ac:dyDescent="0.25">
      <c r="B154" s="175">
        <v>43361</v>
      </c>
      <c r="C154" s="177">
        <v>15750</v>
      </c>
      <c r="D154" s="177">
        <v>15700</v>
      </c>
      <c r="E154" s="177">
        <v>15750</v>
      </c>
      <c r="F154" s="177">
        <v>15600</v>
      </c>
      <c r="G154" s="176">
        <v>15673.6044</v>
      </c>
      <c r="H154" s="177">
        <v>23335</v>
      </c>
      <c r="I154" s="176">
        <v>717.29470000000003</v>
      </c>
    </row>
    <row r="155" spans="2:9" x14ac:dyDescent="0.25">
      <c r="B155" s="175">
        <v>43360</v>
      </c>
      <c r="C155" s="177">
        <v>15700</v>
      </c>
      <c r="D155" s="177">
        <v>15700</v>
      </c>
      <c r="E155" s="177">
        <v>15830</v>
      </c>
      <c r="F155" s="177">
        <v>15700</v>
      </c>
      <c r="G155" s="176">
        <v>15754.263300000001</v>
      </c>
      <c r="H155" s="177">
        <v>23325</v>
      </c>
      <c r="I155" s="176">
        <v>721.05589999999995</v>
      </c>
    </row>
    <row r="156" spans="2:9" x14ac:dyDescent="0.25">
      <c r="B156" s="175">
        <v>43357</v>
      </c>
      <c r="C156" s="177">
        <v>16100</v>
      </c>
      <c r="D156" s="177">
        <v>15850</v>
      </c>
      <c r="E156" s="177">
        <v>16100</v>
      </c>
      <c r="F156" s="177">
        <v>15810</v>
      </c>
      <c r="G156" s="176">
        <v>15831.422699999999</v>
      </c>
      <c r="H156" s="177">
        <v>23311</v>
      </c>
      <c r="I156" s="176">
        <v>722.5521</v>
      </c>
    </row>
    <row r="157" spans="2:9" x14ac:dyDescent="0.25">
      <c r="B157" s="175">
        <v>43356</v>
      </c>
      <c r="C157" s="177">
        <v>15710</v>
      </c>
      <c r="D157" s="177">
        <v>15820</v>
      </c>
      <c r="E157" s="177">
        <v>15840</v>
      </c>
      <c r="F157" s="177">
        <v>15710</v>
      </c>
      <c r="G157" s="176">
        <v>15811.993200000001</v>
      </c>
      <c r="H157" s="177">
        <v>23315</v>
      </c>
      <c r="I157" s="176">
        <v>721.42409999999995</v>
      </c>
    </row>
    <row r="158" spans="2:9" x14ac:dyDescent="0.25">
      <c r="B158" s="175">
        <v>43355</v>
      </c>
      <c r="C158" s="177">
        <v>15850</v>
      </c>
      <c r="D158" s="177">
        <v>15800</v>
      </c>
      <c r="E158" s="177">
        <v>15940</v>
      </c>
      <c r="F158" s="177">
        <v>15800</v>
      </c>
      <c r="G158" s="176">
        <v>15915.345600000001</v>
      </c>
      <c r="H158" s="177">
        <v>23345</v>
      </c>
      <c r="I158" s="176">
        <v>719.58249999999998</v>
      </c>
    </row>
    <row r="159" spans="2:9" x14ac:dyDescent="0.25">
      <c r="B159" s="175">
        <v>43354</v>
      </c>
      <c r="C159" s="177">
        <v>15780</v>
      </c>
      <c r="D159" s="177">
        <v>15540</v>
      </c>
      <c r="E159" s="177">
        <v>15780</v>
      </c>
      <c r="F159" s="177">
        <v>15540</v>
      </c>
      <c r="G159" s="176">
        <v>15614.3642</v>
      </c>
      <c r="H159" s="177">
        <v>23330</v>
      </c>
      <c r="I159" s="176">
        <v>719.86009999999999</v>
      </c>
    </row>
    <row r="160" spans="2:9" x14ac:dyDescent="0.25">
      <c r="B160" s="175">
        <v>43353</v>
      </c>
      <c r="C160" s="177">
        <v>15500</v>
      </c>
      <c r="D160" s="177">
        <v>15650</v>
      </c>
      <c r="E160" s="177">
        <v>15650</v>
      </c>
      <c r="F160" s="177">
        <v>15500</v>
      </c>
      <c r="G160" s="176">
        <v>15572.1949</v>
      </c>
      <c r="H160" s="177">
        <v>23345</v>
      </c>
      <c r="I160" s="176">
        <v>720.30370000000005</v>
      </c>
    </row>
    <row r="161" spans="2:9" x14ac:dyDescent="0.25">
      <c r="B161" s="175">
        <v>43350</v>
      </c>
      <c r="C161" s="177">
        <v>15560</v>
      </c>
      <c r="D161" s="177">
        <v>15400</v>
      </c>
      <c r="E161" s="177">
        <v>15560</v>
      </c>
      <c r="F161" s="177">
        <v>15390</v>
      </c>
      <c r="G161" s="176">
        <v>15419.084199999999</v>
      </c>
      <c r="H161" s="177">
        <v>23320</v>
      </c>
      <c r="I161" s="176">
        <v>719.35170000000005</v>
      </c>
    </row>
    <row r="162" spans="2:9" x14ac:dyDescent="0.25">
      <c r="B162" s="175">
        <v>43349</v>
      </c>
      <c r="C162" s="177">
        <v>15400</v>
      </c>
      <c r="D162" s="177">
        <v>15400</v>
      </c>
      <c r="E162" s="177">
        <v>15550</v>
      </c>
      <c r="F162" s="177">
        <v>15370</v>
      </c>
      <c r="G162" s="176">
        <v>15431.0013</v>
      </c>
      <c r="H162" s="177">
        <v>23335</v>
      </c>
      <c r="I162" s="176">
        <v>719.17690000000005</v>
      </c>
    </row>
    <row r="163" spans="2:9" x14ac:dyDescent="0.25">
      <c r="B163" s="175">
        <v>43348</v>
      </c>
      <c r="C163" s="177">
        <v>15500</v>
      </c>
      <c r="D163" s="177">
        <v>15800</v>
      </c>
      <c r="E163" s="177">
        <v>15800</v>
      </c>
      <c r="F163" s="177">
        <v>15480</v>
      </c>
      <c r="G163" s="176">
        <v>15596.5771</v>
      </c>
      <c r="H163" s="177">
        <v>23335</v>
      </c>
      <c r="I163" s="176">
        <v>721.02229999999997</v>
      </c>
    </row>
    <row r="164" spans="2:9" x14ac:dyDescent="0.25">
      <c r="B164" s="175">
        <v>43347</v>
      </c>
      <c r="C164" s="177">
        <v>15800</v>
      </c>
      <c r="D164" s="177">
        <v>15950</v>
      </c>
      <c r="E164" s="177">
        <v>16400</v>
      </c>
      <c r="F164" s="177">
        <v>15730</v>
      </c>
      <c r="G164" s="176">
        <v>15838.575999999999</v>
      </c>
      <c r="H164" s="177">
        <v>23238</v>
      </c>
      <c r="I164" s="176">
        <v>718.91449999999998</v>
      </c>
    </row>
    <row r="165" spans="2:9" x14ac:dyDescent="0.25">
      <c r="B165" s="175">
        <v>43343</v>
      </c>
      <c r="C165" s="177">
        <v>15950</v>
      </c>
      <c r="D165" s="177">
        <v>16000</v>
      </c>
      <c r="E165" s="177">
        <v>16100</v>
      </c>
      <c r="F165" s="177">
        <v>15940</v>
      </c>
      <c r="G165" s="176">
        <v>16036.834500000001</v>
      </c>
      <c r="H165" s="177">
        <v>23285</v>
      </c>
      <c r="I165" s="176">
        <v>714.43970000000002</v>
      </c>
    </row>
    <row r="166" spans="2:9" x14ac:dyDescent="0.25">
      <c r="B166" s="175">
        <v>43342</v>
      </c>
      <c r="C166" s="177">
        <v>15980</v>
      </c>
      <c r="D166" s="177">
        <v>15860</v>
      </c>
      <c r="E166" s="177">
        <v>15980</v>
      </c>
      <c r="F166" s="177">
        <v>15810</v>
      </c>
      <c r="G166" s="176">
        <v>15853.7012</v>
      </c>
      <c r="H166" s="177">
        <v>23296</v>
      </c>
      <c r="I166" s="176">
        <v>714.80190000000005</v>
      </c>
    </row>
    <row r="167" spans="2:9" x14ac:dyDescent="0.25">
      <c r="B167" s="175">
        <v>43341</v>
      </c>
      <c r="C167" s="177">
        <v>15980</v>
      </c>
      <c r="D167" s="177">
        <v>16000</v>
      </c>
      <c r="E167" s="177">
        <v>16000</v>
      </c>
      <c r="F167" s="177">
        <v>15860</v>
      </c>
      <c r="G167" s="176">
        <v>15919.314200000001</v>
      </c>
      <c r="H167" s="177">
        <v>23245</v>
      </c>
      <c r="I167" s="176">
        <v>710.92139999999995</v>
      </c>
    </row>
    <row r="168" spans="2:9" x14ac:dyDescent="0.25">
      <c r="B168" s="175">
        <v>43340</v>
      </c>
      <c r="C168" s="177">
        <v>15990</v>
      </c>
      <c r="D168" s="177">
        <v>15920</v>
      </c>
      <c r="E168" s="177">
        <v>15990</v>
      </c>
      <c r="F168" s="177">
        <v>15910</v>
      </c>
      <c r="G168" s="176">
        <v>15940.2129</v>
      </c>
      <c r="H168" s="177">
        <v>23276</v>
      </c>
      <c r="I168" s="176">
        <v>713.10419999999999</v>
      </c>
    </row>
    <row r="169" spans="2:9" x14ac:dyDescent="0.25">
      <c r="B169" s="175">
        <v>43339</v>
      </c>
      <c r="C169" s="177">
        <v>15900</v>
      </c>
      <c r="D169" s="177">
        <v>15850</v>
      </c>
      <c r="E169" s="177">
        <v>15940</v>
      </c>
      <c r="F169" s="177">
        <v>15850</v>
      </c>
      <c r="G169" s="176">
        <v>15912.999299999999</v>
      </c>
      <c r="H169" s="177">
        <v>23283</v>
      </c>
      <c r="I169" s="176">
        <v>711.20809999999994</v>
      </c>
    </row>
    <row r="170" spans="2:9" x14ac:dyDescent="0.25">
      <c r="B170" s="175">
        <v>43336</v>
      </c>
      <c r="C170" s="177">
        <v>15810</v>
      </c>
      <c r="D170" s="177">
        <v>15820</v>
      </c>
      <c r="E170" s="177">
        <v>15820</v>
      </c>
      <c r="F170" s="177">
        <v>15730</v>
      </c>
      <c r="G170" s="176">
        <v>15771.865</v>
      </c>
      <c r="H170" s="177">
        <v>23285</v>
      </c>
      <c r="I170" s="176">
        <v>710.22209999999995</v>
      </c>
    </row>
    <row r="171" spans="2:9" x14ac:dyDescent="0.25">
      <c r="B171" s="175">
        <v>43335</v>
      </c>
      <c r="C171" s="177">
        <v>15820</v>
      </c>
      <c r="D171" s="177">
        <v>15750</v>
      </c>
      <c r="E171" s="177">
        <v>15840</v>
      </c>
      <c r="F171" s="177">
        <v>15750</v>
      </c>
      <c r="G171" s="176">
        <v>15801.884700000001</v>
      </c>
      <c r="H171" s="177">
        <v>23305</v>
      </c>
      <c r="I171" s="176">
        <v>709.49919999999997</v>
      </c>
    </row>
    <row r="172" spans="2:9" x14ac:dyDescent="0.25">
      <c r="B172" s="175">
        <v>43334</v>
      </c>
      <c r="C172" s="177">
        <v>15750</v>
      </c>
      <c r="D172" s="177">
        <v>15780</v>
      </c>
      <c r="E172" s="177">
        <v>15820</v>
      </c>
      <c r="F172" s="177">
        <v>15750</v>
      </c>
      <c r="G172" s="176">
        <v>15787.988600000001</v>
      </c>
      <c r="H172" s="177">
        <v>23305</v>
      </c>
      <c r="I172" s="176">
        <v>709.28279999999995</v>
      </c>
    </row>
    <row r="173" spans="2:9" x14ac:dyDescent="0.25">
      <c r="B173" s="175">
        <v>43333</v>
      </c>
      <c r="C173" s="177">
        <v>15650</v>
      </c>
      <c r="D173" s="177">
        <v>15570</v>
      </c>
      <c r="E173" s="177">
        <v>15660</v>
      </c>
      <c r="F173" s="177">
        <v>15540</v>
      </c>
      <c r="G173" s="176">
        <v>15627.0393</v>
      </c>
      <c r="H173" s="177">
        <v>23314</v>
      </c>
      <c r="I173" s="176">
        <v>710.56140000000005</v>
      </c>
    </row>
    <row r="174" spans="2:9" x14ac:dyDescent="0.25">
      <c r="B174" s="175">
        <v>43332</v>
      </c>
      <c r="C174" s="177">
        <v>15450</v>
      </c>
      <c r="D174" s="177">
        <v>15640</v>
      </c>
      <c r="E174" s="177">
        <v>15650</v>
      </c>
      <c r="F174" s="177">
        <v>15450</v>
      </c>
      <c r="G174" s="176">
        <v>15588.539500000001</v>
      </c>
      <c r="H174" s="177">
        <v>23315</v>
      </c>
      <c r="I174" s="176">
        <v>710.75620000000004</v>
      </c>
    </row>
    <row r="175" spans="2:9" x14ac:dyDescent="0.25">
      <c r="B175" s="175">
        <v>43329</v>
      </c>
      <c r="C175" s="177">
        <v>15680</v>
      </c>
      <c r="D175" s="177">
        <v>15700</v>
      </c>
      <c r="E175" s="177">
        <v>15720</v>
      </c>
      <c r="F175" s="177">
        <v>15630</v>
      </c>
      <c r="G175" s="176">
        <v>15669.1358</v>
      </c>
      <c r="H175" s="177">
        <v>23315</v>
      </c>
      <c r="I175" s="176">
        <v>710.30129999999997</v>
      </c>
    </row>
    <row r="176" spans="2:9" x14ac:dyDescent="0.25">
      <c r="B176" s="175">
        <v>43328</v>
      </c>
      <c r="C176" s="177">
        <v>15550</v>
      </c>
      <c r="D176" s="177">
        <v>15450</v>
      </c>
      <c r="E176" s="177">
        <v>15550</v>
      </c>
      <c r="F176" s="177">
        <v>15350</v>
      </c>
      <c r="G176" s="176">
        <v>15424.1705</v>
      </c>
      <c r="H176" s="177">
        <v>23299</v>
      </c>
      <c r="I176" s="176">
        <v>712.8655</v>
      </c>
    </row>
    <row r="177" spans="2:9" x14ac:dyDescent="0.25">
      <c r="B177" s="175">
        <v>43327</v>
      </c>
      <c r="C177" s="177">
        <v>15600</v>
      </c>
      <c r="D177" s="177">
        <v>16000</v>
      </c>
      <c r="E177" s="177">
        <v>16000</v>
      </c>
      <c r="F177" s="177">
        <v>15600</v>
      </c>
      <c r="G177" s="176">
        <v>15789.036099999999</v>
      </c>
      <c r="H177" s="177">
        <v>23299</v>
      </c>
      <c r="I177" s="176">
        <v>710.08569999999997</v>
      </c>
    </row>
    <row r="178" spans="2:9" x14ac:dyDescent="0.25">
      <c r="B178" s="175">
        <v>43326</v>
      </c>
      <c r="C178" s="177">
        <v>15840</v>
      </c>
      <c r="D178" s="177">
        <v>15850</v>
      </c>
      <c r="E178" s="177">
        <v>15880</v>
      </c>
      <c r="F178" s="177">
        <v>15750</v>
      </c>
      <c r="G178" s="176">
        <v>15794.8403</v>
      </c>
      <c r="H178" s="177">
        <v>23302</v>
      </c>
      <c r="I178" s="176">
        <v>710.32129999999995</v>
      </c>
    </row>
    <row r="179" spans="2:9" x14ac:dyDescent="0.25">
      <c r="B179" s="175">
        <v>43325</v>
      </c>
      <c r="C179" s="177">
        <v>15850</v>
      </c>
      <c r="D179" s="177">
        <v>15550</v>
      </c>
      <c r="E179" s="177">
        <v>15850</v>
      </c>
      <c r="F179" s="177">
        <v>15500</v>
      </c>
      <c r="G179" s="176">
        <v>15616.447</v>
      </c>
      <c r="H179" s="177">
        <v>23295</v>
      </c>
      <c r="I179" s="176">
        <v>712.55949999999996</v>
      </c>
    </row>
    <row r="180" spans="2:9" x14ac:dyDescent="0.25">
      <c r="B180" s="175">
        <v>43322</v>
      </c>
      <c r="C180" s="177">
        <v>15550</v>
      </c>
      <c r="D180" s="177">
        <v>15500</v>
      </c>
      <c r="E180" s="177">
        <v>15550</v>
      </c>
      <c r="F180" s="177">
        <v>15410</v>
      </c>
      <c r="G180" s="176">
        <v>15474.4926</v>
      </c>
      <c r="H180" s="177">
        <v>23293</v>
      </c>
      <c r="I180" s="176">
        <v>714.86739999999998</v>
      </c>
    </row>
    <row r="181" spans="2:9" x14ac:dyDescent="0.25">
      <c r="B181" s="175">
        <v>43321</v>
      </c>
      <c r="C181" s="177">
        <v>15550</v>
      </c>
      <c r="D181" s="177">
        <v>15480</v>
      </c>
      <c r="E181" s="177">
        <v>15660</v>
      </c>
      <c r="F181" s="177">
        <v>15480</v>
      </c>
      <c r="G181" s="176">
        <v>15579.321599999999</v>
      </c>
      <c r="H181" s="177">
        <v>23295</v>
      </c>
      <c r="I181" s="176">
        <v>715.73580000000004</v>
      </c>
    </row>
    <row r="182" spans="2:9" x14ac:dyDescent="0.25">
      <c r="B182" s="175">
        <v>43320</v>
      </c>
      <c r="C182" s="177">
        <v>15550</v>
      </c>
      <c r="D182" s="177">
        <v>15400</v>
      </c>
      <c r="E182" s="177">
        <v>15550</v>
      </c>
      <c r="F182" s="177">
        <v>15400</v>
      </c>
      <c r="G182" s="176">
        <v>15485.3912</v>
      </c>
      <c r="H182" s="177">
        <v>23305</v>
      </c>
      <c r="I182" s="176">
        <v>714.08900000000006</v>
      </c>
    </row>
    <row r="183" spans="2:9" x14ac:dyDescent="0.25">
      <c r="B183" s="175">
        <v>43319</v>
      </c>
      <c r="C183" s="177">
        <v>15400</v>
      </c>
      <c r="D183" s="177">
        <v>15850</v>
      </c>
      <c r="E183" s="177">
        <v>15850</v>
      </c>
      <c r="F183" s="177">
        <v>15360</v>
      </c>
      <c r="G183" s="176">
        <v>15425.08</v>
      </c>
      <c r="H183" s="177">
        <v>23275</v>
      </c>
      <c r="I183" s="176">
        <v>707.93079999999998</v>
      </c>
    </row>
    <row r="184" spans="2:9" x14ac:dyDescent="0.25">
      <c r="B184" s="175">
        <v>43318</v>
      </c>
      <c r="C184" s="177">
        <v>15400</v>
      </c>
      <c r="D184" s="177">
        <v>15480</v>
      </c>
      <c r="E184" s="177">
        <v>15480</v>
      </c>
      <c r="F184" s="177">
        <v>15400</v>
      </c>
      <c r="G184" s="176">
        <v>15445.8722</v>
      </c>
      <c r="H184" s="177">
        <v>23275</v>
      </c>
      <c r="I184" s="176">
        <v>711.69650000000001</v>
      </c>
    </row>
    <row r="185" spans="2:9" x14ac:dyDescent="0.25">
      <c r="B185" s="175">
        <v>43315</v>
      </c>
      <c r="C185" s="177">
        <v>15480</v>
      </c>
      <c r="D185" s="177">
        <v>15400</v>
      </c>
      <c r="E185" s="177">
        <v>15600</v>
      </c>
      <c r="F185" s="177">
        <v>15400</v>
      </c>
      <c r="G185" s="176">
        <v>15461.0764</v>
      </c>
      <c r="H185" s="177">
        <v>23265</v>
      </c>
      <c r="I185" s="176">
        <v>712.24090000000001</v>
      </c>
    </row>
    <row r="186" spans="2:9" x14ac:dyDescent="0.25">
      <c r="B186" s="175">
        <v>43314</v>
      </c>
      <c r="C186" s="177">
        <v>15400</v>
      </c>
      <c r="D186" s="177">
        <v>15360</v>
      </c>
      <c r="E186" s="177">
        <v>15400</v>
      </c>
      <c r="F186" s="177">
        <v>15160</v>
      </c>
      <c r="G186" s="176">
        <v>15286.428599999999</v>
      </c>
      <c r="H186" s="177">
        <v>23276</v>
      </c>
      <c r="I186" s="176">
        <v>706.03660000000002</v>
      </c>
    </row>
    <row r="187" spans="2:9" x14ac:dyDescent="0.25">
      <c r="B187" s="175">
        <v>43313</v>
      </c>
      <c r="C187" s="177">
        <v>15550</v>
      </c>
      <c r="D187" s="177">
        <v>15550</v>
      </c>
      <c r="E187" s="177">
        <v>15550</v>
      </c>
      <c r="F187" s="177">
        <v>15380</v>
      </c>
      <c r="G187" s="176">
        <v>15433.552100000001</v>
      </c>
      <c r="H187" s="177">
        <v>23303</v>
      </c>
      <c r="I187" s="176">
        <v>701.82910000000004</v>
      </c>
    </row>
    <row r="188" spans="2:9" x14ac:dyDescent="0.25">
      <c r="B188" s="175">
        <v>43312</v>
      </c>
      <c r="C188" s="177">
        <v>15550</v>
      </c>
      <c r="D188" s="177">
        <v>15410</v>
      </c>
      <c r="E188" s="177">
        <v>15570</v>
      </c>
      <c r="F188" s="177">
        <v>15360</v>
      </c>
      <c r="G188" s="176">
        <v>15494.7772</v>
      </c>
      <c r="H188" s="177">
        <v>23315</v>
      </c>
      <c r="I188" s="176">
        <v>702.43200000000002</v>
      </c>
    </row>
    <row r="189" spans="2:9" x14ac:dyDescent="0.25">
      <c r="B189" s="175">
        <v>43311</v>
      </c>
      <c r="C189" s="177">
        <v>15410</v>
      </c>
      <c r="D189" s="177">
        <v>15400</v>
      </c>
      <c r="E189" s="177">
        <v>15410</v>
      </c>
      <c r="F189" s="177">
        <v>15340</v>
      </c>
      <c r="G189" s="176">
        <v>15376.674300000001</v>
      </c>
      <c r="H189" s="177">
        <v>23313</v>
      </c>
      <c r="I189" s="176">
        <v>699.49639999999999</v>
      </c>
    </row>
    <row r="190" spans="2:9" x14ac:dyDescent="0.25">
      <c r="B190" s="175">
        <v>43308</v>
      </c>
      <c r="C190" s="177">
        <v>15210</v>
      </c>
      <c r="D190" s="177">
        <v>15000</v>
      </c>
      <c r="E190" s="177">
        <v>15250</v>
      </c>
      <c r="F190" s="177">
        <v>15000</v>
      </c>
      <c r="G190" s="176">
        <v>15194.776599999999</v>
      </c>
      <c r="H190" s="177">
        <v>23315</v>
      </c>
      <c r="I190" s="176">
        <v>699.8578</v>
      </c>
    </row>
    <row r="191" spans="2:9" x14ac:dyDescent="0.25">
      <c r="B191" s="175">
        <v>43307</v>
      </c>
      <c r="C191" s="177">
        <v>15010</v>
      </c>
      <c r="D191" s="177">
        <v>15060</v>
      </c>
      <c r="E191" s="177">
        <v>15070</v>
      </c>
      <c r="F191" s="177">
        <v>14900</v>
      </c>
      <c r="G191" s="176">
        <v>15004.705</v>
      </c>
      <c r="H191" s="177">
        <v>23315</v>
      </c>
      <c r="I191" s="176">
        <v>698.49419999999998</v>
      </c>
    </row>
    <row r="192" spans="2:9" x14ac:dyDescent="0.25">
      <c r="B192" s="175">
        <v>43306</v>
      </c>
      <c r="C192" s="177">
        <v>15160</v>
      </c>
      <c r="D192" s="177">
        <v>15600</v>
      </c>
      <c r="E192" s="177">
        <v>15600</v>
      </c>
      <c r="F192" s="177">
        <v>15160</v>
      </c>
      <c r="G192" s="176">
        <v>15245.7353</v>
      </c>
      <c r="H192" s="177">
        <v>23275</v>
      </c>
      <c r="I192" s="176">
        <v>699.02210000000002</v>
      </c>
    </row>
    <row r="193" spans="2:9" x14ac:dyDescent="0.25">
      <c r="B193" s="175">
        <v>43305</v>
      </c>
      <c r="C193" s="177">
        <v>15200</v>
      </c>
      <c r="D193" s="177">
        <v>15600</v>
      </c>
      <c r="E193" s="177">
        <v>15600</v>
      </c>
      <c r="F193" s="177">
        <v>15140</v>
      </c>
      <c r="G193" s="176">
        <v>15261.674199999999</v>
      </c>
      <c r="H193" s="177">
        <v>23280</v>
      </c>
      <c r="I193" s="176">
        <v>699.90710000000001</v>
      </c>
    </row>
    <row r="194" spans="2:9" x14ac:dyDescent="0.25">
      <c r="B194" s="175">
        <v>43304</v>
      </c>
      <c r="C194" s="177">
        <v>15600</v>
      </c>
      <c r="D194" s="177">
        <v>15800</v>
      </c>
      <c r="E194" s="177">
        <v>15800</v>
      </c>
      <c r="F194" s="177">
        <v>15530</v>
      </c>
      <c r="G194" s="176">
        <v>15594.4596</v>
      </c>
      <c r="H194" s="177">
        <v>23285</v>
      </c>
      <c r="I194" s="176">
        <v>700.61440000000005</v>
      </c>
    </row>
    <row r="195" spans="2:9" x14ac:dyDescent="0.25">
      <c r="B195" s="175">
        <v>43301</v>
      </c>
      <c r="C195" s="177">
        <v>15530</v>
      </c>
      <c r="D195" s="177">
        <v>14700</v>
      </c>
      <c r="E195" s="177">
        <v>15530</v>
      </c>
      <c r="F195" s="177">
        <v>14700</v>
      </c>
      <c r="G195" s="176">
        <v>15160.034600000001</v>
      </c>
      <c r="H195" s="177">
        <v>23303</v>
      </c>
      <c r="I195" s="176">
        <v>701.78110000000004</v>
      </c>
    </row>
    <row r="196" spans="2:9" x14ac:dyDescent="0.25">
      <c r="B196" s="175">
        <v>43300</v>
      </c>
      <c r="C196" s="177">
        <v>15410</v>
      </c>
      <c r="D196" s="177">
        <v>15500</v>
      </c>
      <c r="E196" s="177">
        <v>15520</v>
      </c>
      <c r="F196" s="177">
        <v>15250</v>
      </c>
      <c r="G196" s="176">
        <v>15395.930700000001</v>
      </c>
      <c r="H196" s="177">
        <v>23308</v>
      </c>
      <c r="I196" s="176">
        <v>699.03510000000006</v>
      </c>
    </row>
    <row r="197" spans="2:9" x14ac:dyDescent="0.25">
      <c r="B197" s="175">
        <v>43299</v>
      </c>
      <c r="C197" s="177">
        <v>15400</v>
      </c>
      <c r="D197" s="177">
        <v>15050</v>
      </c>
      <c r="E197" s="177">
        <v>15400</v>
      </c>
      <c r="F197" s="177">
        <v>15050</v>
      </c>
      <c r="G197" s="176">
        <v>15187.237999999999</v>
      </c>
      <c r="H197" s="177">
        <v>23305</v>
      </c>
      <c r="I197" s="176">
        <v>700.74199999999996</v>
      </c>
    </row>
    <row r="198" spans="2:9" x14ac:dyDescent="0.25">
      <c r="B198" s="175">
        <v>43298</v>
      </c>
      <c r="C198" s="177">
        <v>14950</v>
      </c>
      <c r="D198" s="177">
        <v>14900</v>
      </c>
      <c r="E198" s="177">
        <v>14950</v>
      </c>
      <c r="F198" s="177">
        <v>14610</v>
      </c>
      <c r="G198" s="176">
        <v>14849.5568</v>
      </c>
      <c r="H198" s="177">
        <v>23281</v>
      </c>
      <c r="I198" s="176">
        <v>699.44629999999995</v>
      </c>
    </row>
    <row r="199" spans="2:9" x14ac:dyDescent="0.25">
      <c r="B199" s="175">
        <v>43297</v>
      </c>
      <c r="C199" s="177">
        <v>14900</v>
      </c>
      <c r="D199" s="177">
        <v>14970</v>
      </c>
      <c r="E199" s="177">
        <v>14970</v>
      </c>
      <c r="F199" s="177">
        <v>14800</v>
      </c>
      <c r="G199" s="176">
        <v>14834.7454</v>
      </c>
      <c r="H199" s="177">
        <v>23290</v>
      </c>
      <c r="I199" s="176">
        <v>702.07219999999995</v>
      </c>
    </row>
    <row r="200" spans="2:9" x14ac:dyDescent="0.25">
      <c r="B200" s="175">
        <v>43294</v>
      </c>
      <c r="C200" s="177">
        <v>14850</v>
      </c>
      <c r="D200" s="177">
        <v>14410</v>
      </c>
      <c r="E200" s="177">
        <v>14850</v>
      </c>
      <c r="F200" s="177">
        <v>14410</v>
      </c>
      <c r="G200" s="176">
        <v>14806.3729</v>
      </c>
      <c r="H200" s="177">
        <v>23283</v>
      </c>
      <c r="I200" s="176">
        <v>701.14189999999996</v>
      </c>
    </row>
    <row r="201" spans="2:9" x14ac:dyDescent="0.25">
      <c r="B201" s="175">
        <v>43293</v>
      </c>
      <c r="C201" s="177">
        <v>14510</v>
      </c>
      <c r="D201" s="177">
        <v>14460</v>
      </c>
      <c r="E201" s="177">
        <v>14650</v>
      </c>
      <c r="F201" s="177">
        <v>14330</v>
      </c>
      <c r="G201" s="176">
        <v>14542.9434</v>
      </c>
      <c r="H201" s="177">
        <v>23258</v>
      </c>
      <c r="I201" s="176">
        <v>699.26130000000001</v>
      </c>
    </row>
    <row r="202" spans="2:9" x14ac:dyDescent="0.25">
      <c r="B202" s="175">
        <v>43292</v>
      </c>
      <c r="C202" s="177">
        <v>14460</v>
      </c>
      <c r="D202" s="177">
        <v>14750</v>
      </c>
      <c r="E202" s="177">
        <v>14750</v>
      </c>
      <c r="F202" s="177">
        <v>14290</v>
      </c>
      <c r="G202" s="176">
        <v>14461.5218</v>
      </c>
      <c r="H202" s="177">
        <v>23208</v>
      </c>
      <c r="I202" s="176">
        <v>696.74810000000002</v>
      </c>
    </row>
    <row r="203" spans="2:9" x14ac:dyDescent="0.25">
      <c r="B203" s="175">
        <v>43291</v>
      </c>
      <c r="C203" s="177">
        <v>14820</v>
      </c>
      <c r="D203" s="177">
        <v>14900</v>
      </c>
      <c r="E203" s="177">
        <v>15000</v>
      </c>
      <c r="F203" s="177">
        <v>14820</v>
      </c>
      <c r="G203" s="176">
        <v>14837.1903</v>
      </c>
      <c r="H203" s="177">
        <v>23180</v>
      </c>
      <c r="I203" s="176">
        <v>693.64700000000005</v>
      </c>
    </row>
    <row r="204" spans="2:9" x14ac:dyDescent="0.25">
      <c r="B204" s="175">
        <v>43290</v>
      </c>
      <c r="C204" s="177">
        <v>14820</v>
      </c>
      <c r="D204" s="177">
        <v>15090</v>
      </c>
      <c r="E204" s="177">
        <v>15100</v>
      </c>
      <c r="F204" s="177">
        <v>14820</v>
      </c>
      <c r="G204" s="176">
        <v>14994.6986</v>
      </c>
      <c r="H204" s="177">
        <v>23185</v>
      </c>
      <c r="I204" s="176">
        <v>697.72040000000004</v>
      </c>
    </row>
    <row r="205" spans="2:9" x14ac:dyDescent="0.25">
      <c r="B205" s="175">
        <v>43287</v>
      </c>
      <c r="C205" s="177">
        <v>14900</v>
      </c>
      <c r="D205" s="177">
        <v>14800</v>
      </c>
      <c r="E205" s="177">
        <v>14970</v>
      </c>
      <c r="F205" s="177">
        <v>14400</v>
      </c>
      <c r="G205" s="176">
        <v>14602.8164</v>
      </c>
      <c r="H205" s="177">
        <v>23238</v>
      </c>
      <c r="I205" s="176">
        <v>695.79100000000005</v>
      </c>
    </row>
    <row r="206" spans="2:9" x14ac:dyDescent="0.25">
      <c r="B206" s="175">
        <v>43286</v>
      </c>
      <c r="C206" s="177">
        <v>14520</v>
      </c>
      <c r="D206" s="177">
        <v>15000</v>
      </c>
      <c r="E206" s="177">
        <v>15000</v>
      </c>
      <c r="F206" s="177">
        <v>14500</v>
      </c>
      <c r="G206" s="176">
        <v>14718.8719</v>
      </c>
      <c r="H206" s="177">
        <v>23213</v>
      </c>
      <c r="I206" s="176">
        <v>694.62360000000001</v>
      </c>
    </row>
    <row r="207" spans="2:9" x14ac:dyDescent="0.25">
      <c r="B207" s="175">
        <v>43285</v>
      </c>
      <c r="C207" s="177">
        <v>14990</v>
      </c>
      <c r="D207" s="177">
        <v>14500</v>
      </c>
      <c r="E207" s="177">
        <v>14990</v>
      </c>
      <c r="F207" s="177">
        <v>14500</v>
      </c>
      <c r="G207" s="176">
        <v>14687.8246</v>
      </c>
      <c r="H207" s="177">
        <v>23045</v>
      </c>
      <c r="I207" s="176">
        <v>691.38850000000002</v>
      </c>
    </row>
    <row r="208" spans="2:9" x14ac:dyDescent="0.25">
      <c r="B208" s="175">
        <v>43284</v>
      </c>
      <c r="C208" s="177">
        <v>14800</v>
      </c>
      <c r="D208" s="177">
        <v>15110</v>
      </c>
      <c r="E208" s="177">
        <v>15290</v>
      </c>
      <c r="F208" s="177">
        <v>14790</v>
      </c>
      <c r="G208" s="176">
        <v>14897.574500000001</v>
      </c>
      <c r="H208" s="177">
        <v>23053</v>
      </c>
      <c r="I208" s="176">
        <v>688.83659999999998</v>
      </c>
    </row>
    <row r="209" spans="2:9" x14ac:dyDescent="0.25">
      <c r="B209" s="175">
        <v>43283</v>
      </c>
      <c r="C209" s="177">
        <v>15330</v>
      </c>
      <c r="D209" s="177">
        <v>16190</v>
      </c>
      <c r="E209" s="177">
        <v>16190</v>
      </c>
      <c r="F209" s="177">
        <v>15110</v>
      </c>
      <c r="G209" s="176">
        <v>15240.899799999999</v>
      </c>
      <c r="H209" s="177">
        <v>23055</v>
      </c>
      <c r="I209" s="176">
        <v>691.94870000000003</v>
      </c>
    </row>
    <row r="210" spans="2:9" x14ac:dyDescent="0.25">
      <c r="B210" s="175">
        <v>43280</v>
      </c>
      <c r="C210" s="177">
        <v>15890</v>
      </c>
      <c r="D210" s="177">
        <v>15490</v>
      </c>
      <c r="E210" s="177">
        <v>15890</v>
      </c>
      <c r="F210" s="177">
        <v>15480</v>
      </c>
      <c r="G210" s="176">
        <v>15556.4545</v>
      </c>
      <c r="H210" s="177">
        <v>23055</v>
      </c>
      <c r="I210" s="176">
        <v>691.73069999999996</v>
      </c>
    </row>
    <row r="211" spans="2:9" x14ac:dyDescent="0.25">
      <c r="B211" s="175">
        <v>43279</v>
      </c>
      <c r="C211" s="177">
        <v>15490</v>
      </c>
      <c r="D211" s="177">
        <v>15660</v>
      </c>
      <c r="E211" s="177">
        <v>15750</v>
      </c>
      <c r="F211" s="177">
        <v>15490</v>
      </c>
      <c r="G211" s="176">
        <v>15535.636500000001</v>
      </c>
      <c r="H211" s="177">
        <v>23055</v>
      </c>
      <c r="I211" s="176">
        <v>692.72900000000004</v>
      </c>
    </row>
    <row r="212" spans="2:9" x14ac:dyDescent="0.25">
      <c r="B212" s="175">
        <v>43278</v>
      </c>
      <c r="C212" s="177">
        <v>15800</v>
      </c>
      <c r="D212" s="177">
        <v>16000</v>
      </c>
      <c r="E212" s="177">
        <v>16070</v>
      </c>
      <c r="F212" s="177">
        <v>15800</v>
      </c>
      <c r="G212" s="176">
        <v>15942.5789</v>
      </c>
      <c r="H212" s="177">
        <v>23047</v>
      </c>
      <c r="I212" s="176">
        <v>691.8347</v>
      </c>
    </row>
    <row r="213" spans="2:9" x14ac:dyDescent="0.25">
      <c r="B213" s="175">
        <v>43277</v>
      </c>
      <c r="C213" s="177">
        <v>15930</v>
      </c>
      <c r="D213" s="177">
        <v>16000</v>
      </c>
      <c r="E213" s="177">
        <v>16000</v>
      </c>
      <c r="F213" s="177">
        <v>15810</v>
      </c>
      <c r="G213" s="176">
        <v>15903.367700000001</v>
      </c>
      <c r="H213" s="177">
        <v>23046</v>
      </c>
      <c r="I213" s="176">
        <v>693.72109999999998</v>
      </c>
    </row>
    <row r="214" spans="2:9" x14ac:dyDescent="0.25">
      <c r="B214" s="175">
        <v>43276</v>
      </c>
      <c r="C214" s="177">
        <v>16140</v>
      </c>
      <c r="D214" s="177">
        <v>16100</v>
      </c>
      <c r="E214" s="177">
        <v>16200</v>
      </c>
      <c r="F214" s="177">
        <v>16060</v>
      </c>
      <c r="G214" s="176">
        <v>16091.8354</v>
      </c>
      <c r="H214" s="177">
        <v>23045</v>
      </c>
      <c r="I214" s="176">
        <v>690.87620000000004</v>
      </c>
    </row>
    <row r="215" spans="2:9" x14ac:dyDescent="0.25">
      <c r="B215" s="175">
        <v>43273</v>
      </c>
      <c r="C215" s="177">
        <v>15990</v>
      </c>
      <c r="D215" s="177">
        <v>15500</v>
      </c>
      <c r="E215" s="177">
        <v>15990</v>
      </c>
      <c r="F215" s="177">
        <v>15500</v>
      </c>
      <c r="G215" s="176">
        <v>15742.6685</v>
      </c>
      <c r="H215" s="177">
        <v>23040</v>
      </c>
      <c r="I215" s="176">
        <v>694.34460000000001</v>
      </c>
    </row>
    <row r="216" spans="2:9" x14ac:dyDescent="0.25">
      <c r="B216" s="175">
        <v>43272</v>
      </c>
      <c r="C216" s="177">
        <v>15560</v>
      </c>
      <c r="D216" s="177">
        <v>16000</v>
      </c>
      <c r="E216" s="177">
        <v>16000</v>
      </c>
      <c r="F216" s="177">
        <v>15550</v>
      </c>
      <c r="G216" s="176">
        <v>15661.597400000001</v>
      </c>
      <c r="H216" s="177">
        <v>23040</v>
      </c>
      <c r="I216" s="176">
        <v>696.48609999999996</v>
      </c>
    </row>
    <row r="217" spans="2:9" x14ac:dyDescent="0.25">
      <c r="B217" s="175">
        <v>43271</v>
      </c>
      <c r="C217" s="177">
        <v>16000</v>
      </c>
      <c r="D217" s="177">
        <v>16000</v>
      </c>
      <c r="E217" s="177">
        <v>16000</v>
      </c>
      <c r="F217" s="177">
        <v>15350</v>
      </c>
      <c r="G217" s="176">
        <v>15631.8863</v>
      </c>
      <c r="H217" s="177">
        <v>23035</v>
      </c>
      <c r="I217" s="176">
        <v>694.99789999999996</v>
      </c>
    </row>
    <row r="218" spans="2:9" x14ac:dyDescent="0.25">
      <c r="B218" s="175">
        <v>43270</v>
      </c>
      <c r="C218" s="177">
        <v>15110</v>
      </c>
      <c r="D218" s="177">
        <v>15000</v>
      </c>
      <c r="E218" s="177">
        <v>15650</v>
      </c>
      <c r="F218" s="177">
        <v>15000</v>
      </c>
      <c r="G218" s="176">
        <v>15390.877</v>
      </c>
      <c r="H218" s="177">
        <v>23045</v>
      </c>
      <c r="I218" s="176">
        <v>693.75250000000005</v>
      </c>
    </row>
    <row r="219" spans="2:9" x14ac:dyDescent="0.25">
      <c r="B219" s="175">
        <v>43269</v>
      </c>
      <c r="C219" s="177">
        <v>16000</v>
      </c>
      <c r="D219" s="177">
        <v>16000</v>
      </c>
      <c r="E219" s="177">
        <v>16510</v>
      </c>
      <c r="F219" s="177">
        <v>16000</v>
      </c>
      <c r="G219" s="176">
        <v>16287.0206</v>
      </c>
      <c r="H219" s="177">
        <v>23035</v>
      </c>
      <c r="I219" s="176">
        <v>693.95529999999997</v>
      </c>
    </row>
    <row r="220" spans="2:9" x14ac:dyDescent="0.25">
      <c r="B220" s="175">
        <v>43266</v>
      </c>
      <c r="C220" s="177">
        <v>16540</v>
      </c>
      <c r="D220" s="177">
        <v>16350</v>
      </c>
      <c r="E220" s="177">
        <v>16540</v>
      </c>
      <c r="F220" s="177">
        <v>16350</v>
      </c>
      <c r="G220" s="176">
        <v>16396.041399999998</v>
      </c>
      <c r="H220" s="177">
        <v>23028</v>
      </c>
      <c r="I220" s="176">
        <v>694.91409999999996</v>
      </c>
    </row>
    <row r="221" spans="2:9" x14ac:dyDescent="0.25">
      <c r="B221" s="175">
        <v>43265</v>
      </c>
      <c r="C221" s="177">
        <v>16310</v>
      </c>
      <c r="D221" s="177">
        <v>16650</v>
      </c>
      <c r="E221" s="177">
        <v>16700</v>
      </c>
      <c r="F221" s="177">
        <v>16310</v>
      </c>
      <c r="G221" s="176">
        <v>16484.595399999998</v>
      </c>
      <c r="H221" s="177">
        <v>22970</v>
      </c>
      <c r="I221" s="176">
        <v>692.95619999999997</v>
      </c>
    </row>
    <row r="222" spans="2:9" x14ac:dyDescent="0.25">
      <c r="B222" s="175">
        <v>43264</v>
      </c>
      <c r="C222" s="177">
        <v>16750</v>
      </c>
      <c r="D222" s="177">
        <v>17050</v>
      </c>
      <c r="E222" s="177">
        <v>17050</v>
      </c>
      <c r="F222" s="177">
        <v>16500</v>
      </c>
      <c r="G222" s="176">
        <v>16683.5386</v>
      </c>
      <c r="H222" s="177">
        <v>22938</v>
      </c>
      <c r="I222" s="176">
        <v>694.9126</v>
      </c>
    </row>
    <row r="223" spans="2:9" x14ac:dyDescent="0.25">
      <c r="B223" s="175">
        <v>43263</v>
      </c>
      <c r="C223" s="177">
        <v>16600</v>
      </c>
      <c r="D223" s="177">
        <v>16800</v>
      </c>
      <c r="E223" s="177">
        <v>16850</v>
      </c>
      <c r="F223" s="177">
        <v>16200</v>
      </c>
      <c r="G223" s="176">
        <v>16549.7713</v>
      </c>
      <c r="H223" s="177">
        <v>22938</v>
      </c>
      <c r="I223" s="176">
        <v>691.82429999999999</v>
      </c>
    </row>
    <row r="224" spans="2:9" x14ac:dyDescent="0.25">
      <c r="B224" s="175">
        <v>43262</v>
      </c>
      <c r="C224" s="177">
        <v>16860</v>
      </c>
      <c r="D224" s="177">
        <v>16780</v>
      </c>
      <c r="E224" s="177">
        <v>16880</v>
      </c>
      <c r="F224" s="177">
        <v>16720</v>
      </c>
      <c r="G224" s="176">
        <v>16775.219099999998</v>
      </c>
      <c r="H224" s="177">
        <v>22937</v>
      </c>
      <c r="I224" s="176">
        <v>693.62350000000004</v>
      </c>
    </row>
    <row r="225" spans="2:9" x14ac:dyDescent="0.25">
      <c r="B225" s="175">
        <v>43259</v>
      </c>
      <c r="C225" s="177">
        <v>16780</v>
      </c>
      <c r="D225" s="177">
        <v>16800</v>
      </c>
      <c r="E225" s="177">
        <v>16850</v>
      </c>
      <c r="F225" s="177">
        <v>16720</v>
      </c>
      <c r="G225" s="176">
        <v>16757.941699999999</v>
      </c>
      <c r="H225" s="177">
        <v>22923</v>
      </c>
      <c r="I225" s="176">
        <v>694.42150000000004</v>
      </c>
    </row>
    <row r="226" spans="2:9" x14ac:dyDescent="0.25">
      <c r="B226" s="175">
        <v>43258</v>
      </c>
      <c r="C226" s="177">
        <v>16800</v>
      </c>
      <c r="D226" s="177">
        <v>16850</v>
      </c>
      <c r="E226" s="177">
        <v>17000</v>
      </c>
      <c r="F226" s="177">
        <v>16800</v>
      </c>
      <c r="G226" s="176">
        <v>16833.533599999999</v>
      </c>
      <c r="H226" s="177">
        <v>22889</v>
      </c>
      <c r="I226" s="176">
        <v>695.16780000000006</v>
      </c>
    </row>
    <row r="227" spans="2:9" x14ac:dyDescent="0.25">
      <c r="B227" s="175">
        <v>43257</v>
      </c>
      <c r="C227" s="177">
        <v>16730</v>
      </c>
      <c r="D227" s="177">
        <v>16450</v>
      </c>
      <c r="E227" s="177">
        <v>16730</v>
      </c>
      <c r="F227" s="177">
        <v>16350</v>
      </c>
      <c r="G227" s="176">
        <v>16465.7598</v>
      </c>
      <c r="H227" s="177">
        <v>22890</v>
      </c>
      <c r="I227" s="176">
        <v>694.66880000000003</v>
      </c>
    </row>
    <row r="228" spans="2:9" x14ac:dyDescent="0.25">
      <c r="B228" s="175">
        <v>43256</v>
      </c>
      <c r="C228" s="177">
        <v>16450</v>
      </c>
      <c r="D228" s="177">
        <v>16340</v>
      </c>
      <c r="E228" s="177">
        <v>16560</v>
      </c>
      <c r="F228" s="177">
        <v>16340</v>
      </c>
      <c r="G228" s="176">
        <v>16430.191500000001</v>
      </c>
      <c r="H228" s="177">
        <v>22865</v>
      </c>
      <c r="I228" s="176">
        <v>696.09839999999997</v>
      </c>
    </row>
    <row r="229" spans="2:9" x14ac:dyDescent="0.25">
      <c r="B229" s="175">
        <v>43255</v>
      </c>
      <c r="C229" s="177">
        <v>16340</v>
      </c>
      <c r="D229" s="177">
        <v>16100</v>
      </c>
      <c r="E229" s="177">
        <v>16340</v>
      </c>
      <c r="F229" s="177">
        <v>16000</v>
      </c>
      <c r="G229" s="176">
        <v>16224.386500000001</v>
      </c>
      <c r="H229" s="177">
        <v>22864</v>
      </c>
      <c r="I229" s="176">
        <v>696.40319999999997</v>
      </c>
    </row>
    <row r="230" spans="2:9" x14ac:dyDescent="0.25">
      <c r="B230" s="175">
        <v>43252</v>
      </c>
      <c r="C230" s="177">
        <v>16040</v>
      </c>
      <c r="D230" s="177">
        <v>15800</v>
      </c>
      <c r="E230" s="177">
        <v>16040</v>
      </c>
      <c r="F230" s="177">
        <v>15540</v>
      </c>
      <c r="G230" s="176">
        <v>15826.9872</v>
      </c>
      <c r="H230" s="177">
        <v>22835</v>
      </c>
      <c r="I230" s="176">
        <v>697.57899999999995</v>
      </c>
    </row>
    <row r="231" spans="2:9" x14ac:dyDescent="0.25">
      <c r="B231" s="175">
        <v>43251</v>
      </c>
      <c r="C231" s="177">
        <v>15800</v>
      </c>
      <c r="D231" s="177">
        <v>15450</v>
      </c>
      <c r="E231" s="177">
        <v>15800</v>
      </c>
      <c r="F231" s="177">
        <v>15010</v>
      </c>
      <c r="G231" s="176">
        <v>15710.305</v>
      </c>
      <c r="H231" s="177">
        <v>22828</v>
      </c>
      <c r="I231" s="176">
        <v>699.03449999999998</v>
      </c>
    </row>
    <row r="232" spans="2:9" x14ac:dyDescent="0.25">
      <c r="B232" s="175">
        <v>43250</v>
      </c>
      <c r="C232" s="177">
        <v>15000</v>
      </c>
      <c r="D232" s="177">
        <v>15010</v>
      </c>
      <c r="E232" s="177">
        <v>15100</v>
      </c>
      <c r="F232" s="177">
        <v>14840</v>
      </c>
      <c r="G232" s="176">
        <v>14970.309600000001</v>
      </c>
      <c r="H232" s="177">
        <v>22815</v>
      </c>
      <c r="I232" s="176">
        <v>698.45429999999999</v>
      </c>
    </row>
    <row r="233" spans="2:9" x14ac:dyDescent="0.25">
      <c r="B233" s="175">
        <v>43249</v>
      </c>
      <c r="C233" s="177">
        <v>15100</v>
      </c>
      <c r="D233" s="177">
        <v>14800</v>
      </c>
      <c r="E233" s="177">
        <v>15330</v>
      </c>
      <c r="F233" s="177">
        <v>14520</v>
      </c>
      <c r="G233" s="176">
        <v>14801.4935</v>
      </c>
      <c r="H233" s="177">
        <v>22810</v>
      </c>
      <c r="I233" s="176">
        <v>708.26289999999995</v>
      </c>
    </row>
    <row r="234" spans="2:9" x14ac:dyDescent="0.25">
      <c r="B234" s="175">
        <v>43248</v>
      </c>
      <c r="C234" s="177">
        <v>14800</v>
      </c>
      <c r="D234" s="177">
        <v>15400</v>
      </c>
      <c r="E234" s="177">
        <v>15400</v>
      </c>
      <c r="F234" s="177">
        <v>14750</v>
      </c>
      <c r="G234" s="176">
        <v>14862.2749</v>
      </c>
      <c r="H234" s="177">
        <v>22805</v>
      </c>
      <c r="I234" s="176">
        <v>709.61900000000003</v>
      </c>
    </row>
    <row r="235" spans="2:9" x14ac:dyDescent="0.25">
      <c r="B235" s="175">
        <v>43245</v>
      </c>
      <c r="C235" s="177">
        <v>15400</v>
      </c>
      <c r="D235" s="177">
        <v>15600</v>
      </c>
      <c r="E235" s="177">
        <v>15800</v>
      </c>
      <c r="F235" s="177">
        <v>15400</v>
      </c>
      <c r="G235" s="176">
        <v>15601.7333</v>
      </c>
      <c r="H235" s="177">
        <v>22811</v>
      </c>
      <c r="I235" s="176">
        <v>710.61389999999994</v>
      </c>
    </row>
    <row r="236" spans="2:9" x14ac:dyDescent="0.25">
      <c r="B236" s="175">
        <v>43244</v>
      </c>
      <c r="C236" s="177">
        <v>15600</v>
      </c>
      <c r="D236" s="177">
        <v>15980</v>
      </c>
      <c r="E236" s="177">
        <v>15980</v>
      </c>
      <c r="F236" s="177">
        <v>15580</v>
      </c>
      <c r="G236" s="176">
        <v>15775.9133</v>
      </c>
      <c r="H236" s="177">
        <v>22803</v>
      </c>
      <c r="I236" s="176">
        <v>711.15549999999996</v>
      </c>
    </row>
    <row r="237" spans="2:9" x14ac:dyDescent="0.25">
      <c r="B237" s="175">
        <v>43243</v>
      </c>
      <c r="C237" s="177">
        <v>15900</v>
      </c>
      <c r="D237" s="177">
        <v>15630</v>
      </c>
      <c r="E237" s="177">
        <v>15900</v>
      </c>
      <c r="F237" s="177">
        <v>15450</v>
      </c>
      <c r="G237" s="176">
        <v>15688.735000000001</v>
      </c>
      <c r="H237" s="177">
        <v>22788</v>
      </c>
      <c r="I237" s="176">
        <v>711.15369999999996</v>
      </c>
    </row>
    <row r="238" spans="2:9" x14ac:dyDescent="0.25">
      <c r="B238" s="175">
        <v>43242</v>
      </c>
      <c r="C238" s="177">
        <v>15630</v>
      </c>
      <c r="D238" s="177">
        <v>16300</v>
      </c>
      <c r="E238" s="177">
        <v>16300</v>
      </c>
      <c r="F238" s="177">
        <v>15600</v>
      </c>
      <c r="G238" s="176">
        <v>15933.177</v>
      </c>
      <c r="H238" s="177">
        <v>22800</v>
      </c>
      <c r="I238" s="176">
        <v>711.88729999999998</v>
      </c>
    </row>
    <row r="239" spans="2:9" x14ac:dyDescent="0.25">
      <c r="B239" s="175">
        <v>43241</v>
      </c>
      <c r="C239" s="177">
        <v>16400</v>
      </c>
      <c r="D239" s="177">
        <v>17000</v>
      </c>
      <c r="E239" s="177">
        <v>17000</v>
      </c>
      <c r="F239" s="177">
        <v>16400</v>
      </c>
      <c r="G239" s="176">
        <v>16508.521799999999</v>
      </c>
      <c r="H239" s="177">
        <v>22808</v>
      </c>
      <c r="I239" s="176">
        <v>714.29700000000003</v>
      </c>
    </row>
    <row r="240" spans="2:9" x14ac:dyDescent="0.25">
      <c r="B240" s="175">
        <v>43238</v>
      </c>
      <c r="C240" s="177">
        <v>16700</v>
      </c>
      <c r="D240" s="177">
        <v>16650</v>
      </c>
      <c r="E240" s="177">
        <v>16700</v>
      </c>
      <c r="F240" s="177">
        <v>16310</v>
      </c>
      <c r="G240" s="176">
        <v>16641.722699999998</v>
      </c>
      <c r="H240" s="177">
        <v>22821</v>
      </c>
      <c r="I240" s="176">
        <v>714.30830000000003</v>
      </c>
    </row>
    <row r="241" spans="2:9" x14ac:dyDescent="0.25">
      <c r="B241" s="175">
        <v>43237</v>
      </c>
      <c r="C241" s="177">
        <v>16650</v>
      </c>
      <c r="D241" s="177">
        <v>16990</v>
      </c>
      <c r="E241" s="177">
        <v>17000</v>
      </c>
      <c r="F241" s="177">
        <v>16650</v>
      </c>
      <c r="G241" s="176">
        <v>16804.751700000001</v>
      </c>
      <c r="H241" s="177">
        <v>22799</v>
      </c>
      <c r="I241" s="176">
        <v>712.86879999999996</v>
      </c>
    </row>
    <row r="242" spans="2:9" x14ac:dyDescent="0.25">
      <c r="B242" s="175">
        <v>43236</v>
      </c>
      <c r="C242" s="177">
        <v>16990</v>
      </c>
      <c r="D242" s="177">
        <v>17300</v>
      </c>
      <c r="E242" s="177">
        <v>17300</v>
      </c>
      <c r="F242" s="177">
        <v>16900</v>
      </c>
      <c r="G242" s="176">
        <v>17068.268100000001</v>
      </c>
      <c r="H242" s="177">
        <v>22789</v>
      </c>
      <c r="I242" s="176">
        <v>711.12139999999999</v>
      </c>
    </row>
    <row r="243" spans="2:9" x14ac:dyDescent="0.25">
      <c r="B243" s="175">
        <v>43235</v>
      </c>
      <c r="C243" s="177">
        <v>17300</v>
      </c>
      <c r="D243" s="177">
        <v>17340</v>
      </c>
      <c r="E243" s="177">
        <v>17550</v>
      </c>
      <c r="F243" s="177">
        <v>17290</v>
      </c>
      <c r="G243" s="176">
        <v>17352.072800000002</v>
      </c>
      <c r="H243" s="177">
        <v>22804</v>
      </c>
      <c r="I243" s="176">
        <v>710.82320000000004</v>
      </c>
    </row>
    <row r="244" spans="2:9" x14ac:dyDescent="0.25">
      <c r="B244" s="175">
        <v>43234</v>
      </c>
      <c r="C244" s="177">
        <v>17290</v>
      </c>
      <c r="D244" s="177">
        <v>17050</v>
      </c>
      <c r="E244" s="177">
        <v>17300</v>
      </c>
      <c r="F244" s="177">
        <v>16900</v>
      </c>
      <c r="G244" s="176">
        <v>17205.034100000001</v>
      </c>
      <c r="H244" s="177">
        <v>22844</v>
      </c>
      <c r="I244" s="176">
        <v>712.54600000000005</v>
      </c>
    </row>
    <row r="245" spans="2:9" x14ac:dyDescent="0.25">
      <c r="B245" s="175">
        <v>43231</v>
      </c>
      <c r="C245" s="177">
        <v>16800</v>
      </c>
      <c r="D245" s="177">
        <v>16500</v>
      </c>
      <c r="E245" s="177">
        <v>16850</v>
      </c>
      <c r="F245" s="177">
        <v>16480</v>
      </c>
      <c r="G245" s="176">
        <v>16693.375800000002</v>
      </c>
      <c r="H245" s="177">
        <v>22820</v>
      </c>
      <c r="I245" s="176">
        <v>711.88229999999999</v>
      </c>
    </row>
    <row r="246" spans="2:9" x14ac:dyDescent="0.25">
      <c r="B246" s="175">
        <v>43230</v>
      </c>
      <c r="C246" s="177">
        <v>17000</v>
      </c>
      <c r="D246" s="177">
        <v>17100</v>
      </c>
      <c r="E246" s="177">
        <v>17200</v>
      </c>
      <c r="F246" s="177">
        <v>16750</v>
      </c>
      <c r="G246" s="176">
        <v>17056.024300000001</v>
      </c>
      <c r="H246" s="177">
        <v>22810</v>
      </c>
      <c r="I246" s="176">
        <v>713.04759999999999</v>
      </c>
    </row>
    <row r="247" spans="2:9" x14ac:dyDescent="0.25">
      <c r="B247" s="175">
        <v>43229</v>
      </c>
      <c r="C247" s="177">
        <v>17100</v>
      </c>
      <c r="D247" s="177">
        <v>17000</v>
      </c>
      <c r="E247" s="177">
        <v>17350</v>
      </c>
      <c r="F247" s="177">
        <v>16900</v>
      </c>
      <c r="G247" s="176">
        <v>17235.138299999999</v>
      </c>
      <c r="H247" s="177">
        <v>22755</v>
      </c>
      <c r="I247" s="176">
        <v>713.64819999999997</v>
      </c>
    </row>
    <row r="248" spans="2:9" x14ac:dyDescent="0.25">
      <c r="B248" s="175">
        <v>43228</v>
      </c>
      <c r="C248" s="177">
        <v>17170</v>
      </c>
      <c r="D248" s="177">
        <v>17200</v>
      </c>
      <c r="E248" s="177">
        <v>17300</v>
      </c>
      <c r="F248" s="177">
        <v>17100</v>
      </c>
      <c r="G248" s="176">
        <v>17216.204000000002</v>
      </c>
      <c r="H248" s="177">
        <v>22772</v>
      </c>
      <c r="I248" s="176">
        <v>711.73059999999998</v>
      </c>
    </row>
    <row r="249" spans="2:9" x14ac:dyDescent="0.25">
      <c r="B249" s="175">
        <v>43227</v>
      </c>
      <c r="C249" s="177">
        <v>17200</v>
      </c>
      <c r="D249" s="177">
        <v>16520</v>
      </c>
      <c r="E249" s="177">
        <v>17200</v>
      </c>
      <c r="F249" s="177">
        <v>16520</v>
      </c>
      <c r="G249" s="176">
        <v>16884.8223</v>
      </c>
      <c r="H249" s="177">
        <v>22770</v>
      </c>
      <c r="I249" s="176">
        <v>709.27880000000005</v>
      </c>
    </row>
    <row r="250" spans="2:9" x14ac:dyDescent="0.25">
      <c r="B250" s="175">
        <v>43224</v>
      </c>
      <c r="C250" s="177">
        <v>16520</v>
      </c>
      <c r="D250" s="177">
        <v>16490</v>
      </c>
      <c r="E250" s="177">
        <v>16700</v>
      </c>
      <c r="F250" s="177">
        <v>16490</v>
      </c>
      <c r="G250" s="176">
        <v>16638.068500000001</v>
      </c>
      <c r="H250" s="177">
        <v>22770</v>
      </c>
      <c r="I250" s="176">
        <v>711.49549999999999</v>
      </c>
    </row>
    <row r="251" spans="2:9" x14ac:dyDescent="0.25">
      <c r="B251" s="175">
        <v>43223</v>
      </c>
      <c r="C251" s="177">
        <v>16490</v>
      </c>
      <c r="D251" s="177">
        <v>16400</v>
      </c>
      <c r="E251" s="177">
        <v>16490</v>
      </c>
      <c r="F251" s="177">
        <v>16090</v>
      </c>
      <c r="G251" s="176">
        <v>16360.4658</v>
      </c>
      <c r="H251" s="177">
        <v>22761</v>
      </c>
      <c r="I251" s="176">
        <v>707.97720000000004</v>
      </c>
    </row>
    <row r="252" spans="2:9" x14ac:dyDescent="0.25">
      <c r="B252" s="175">
        <v>43222</v>
      </c>
      <c r="C252" s="177">
        <v>16400</v>
      </c>
      <c r="D252" s="177">
        <v>16600</v>
      </c>
      <c r="E252" s="177">
        <v>17000</v>
      </c>
      <c r="F252" s="177">
        <v>16400</v>
      </c>
      <c r="G252" s="176">
        <v>16732.698799999998</v>
      </c>
      <c r="H252" s="177">
        <v>22775</v>
      </c>
      <c r="I252" s="176">
        <v>707.46360000000004</v>
      </c>
    </row>
    <row r="253" spans="2:9" x14ac:dyDescent="0.25">
      <c r="B253" s="175">
        <v>43217</v>
      </c>
      <c r="C253" s="177">
        <v>16600</v>
      </c>
      <c r="D253" s="177">
        <v>16680</v>
      </c>
      <c r="E253" s="177">
        <v>17000</v>
      </c>
      <c r="F253" s="177">
        <v>16500</v>
      </c>
      <c r="G253" s="176">
        <v>16730.5445</v>
      </c>
      <c r="H253" s="177">
        <v>22770</v>
      </c>
      <c r="I253" s="176">
        <v>709.59950000000003</v>
      </c>
    </row>
    <row r="254" spans="2:9" x14ac:dyDescent="0.25">
      <c r="B254" s="175">
        <v>43216</v>
      </c>
      <c r="C254" s="177">
        <v>16700</v>
      </c>
      <c r="D254" s="177">
        <v>17300</v>
      </c>
      <c r="E254" s="177">
        <v>17300</v>
      </c>
      <c r="F254" s="177">
        <v>16500</v>
      </c>
      <c r="G254" s="176">
        <v>16694.859199999999</v>
      </c>
      <c r="H254" s="177">
        <v>22748</v>
      </c>
      <c r="I254" s="176">
        <v>710.62030000000004</v>
      </c>
    </row>
    <row r="255" spans="2:9" x14ac:dyDescent="0.25">
      <c r="B255" s="175">
        <v>43214</v>
      </c>
      <c r="C255" s="177">
        <v>17300</v>
      </c>
      <c r="D255" s="177">
        <v>17100</v>
      </c>
      <c r="E255" s="177">
        <v>17400</v>
      </c>
      <c r="F255" s="177">
        <v>16800</v>
      </c>
      <c r="G255" s="176">
        <v>17152.556400000001</v>
      </c>
      <c r="H255" s="177">
        <v>22771</v>
      </c>
      <c r="I255" s="176">
        <v>708.59490000000005</v>
      </c>
    </row>
    <row r="256" spans="2:9" x14ac:dyDescent="0.25">
      <c r="B256" s="175">
        <v>43213</v>
      </c>
      <c r="C256" s="177">
        <v>17400</v>
      </c>
      <c r="D256" s="177">
        <v>18000</v>
      </c>
      <c r="E256" s="177">
        <v>18000</v>
      </c>
      <c r="F256" s="177">
        <v>17400</v>
      </c>
      <c r="G256" s="176">
        <v>17709.772700000001</v>
      </c>
      <c r="H256" s="177">
        <v>22768</v>
      </c>
      <c r="I256" s="176">
        <v>713.50229999999999</v>
      </c>
    </row>
    <row r="257" spans="2:9" x14ac:dyDescent="0.25">
      <c r="B257" s="175">
        <v>43210</v>
      </c>
      <c r="C257" s="177">
        <v>17800</v>
      </c>
      <c r="D257" s="177">
        <v>17700</v>
      </c>
      <c r="E257" s="177">
        <v>17800</v>
      </c>
      <c r="F257" s="177">
        <v>17400</v>
      </c>
      <c r="G257" s="176">
        <v>17668.135699999999</v>
      </c>
      <c r="H257" s="177">
        <v>22769</v>
      </c>
      <c r="I257" s="176">
        <v>713.04489999999998</v>
      </c>
    </row>
    <row r="258" spans="2:9" x14ac:dyDescent="0.25">
      <c r="B258" s="175">
        <v>43209</v>
      </c>
      <c r="C258" s="177">
        <v>18200</v>
      </c>
      <c r="D258" s="177">
        <v>18300</v>
      </c>
      <c r="E258" s="177">
        <v>18300</v>
      </c>
      <c r="F258" s="177">
        <v>17650</v>
      </c>
      <c r="G258" s="176">
        <v>18065.785199999998</v>
      </c>
      <c r="H258" s="177">
        <v>22769</v>
      </c>
      <c r="I258" s="176">
        <v>712.10749999999996</v>
      </c>
    </row>
    <row r="259" spans="2:9" x14ac:dyDescent="0.25">
      <c r="B259" s="175">
        <v>43208</v>
      </c>
      <c r="C259" s="177">
        <v>18300</v>
      </c>
      <c r="D259" s="177">
        <v>18550</v>
      </c>
      <c r="E259" s="177">
        <v>18550</v>
      </c>
      <c r="F259" s="177">
        <v>18250</v>
      </c>
      <c r="G259" s="176">
        <v>18355.337</v>
      </c>
      <c r="H259" s="177">
        <v>22768</v>
      </c>
      <c r="I259" s="176">
        <v>708.19749999999999</v>
      </c>
    </row>
    <row r="260" spans="2:9" x14ac:dyDescent="0.25">
      <c r="B260" s="175">
        <v>43207</v>
      </c>
      <c r="C260" s="177">
        <v>18550</v>
      </c>
      <c r="D260" s="177">
        <v>18500</v>
      </c>
      <c r="E260" s="177">
        <v>18600</v>
      </c>
      <c r="F260" s="177">
        <v>18300</v>
      </c>
      <c r="G260" s="176">
        <v>18462.118900000001</v>
      </c>
      <c r="H260" s="177">
        <v>22770</v>
      </c>
      <c r="I260" s="176">
        <v>712.92169999999999</v>
      </c>
    </row>
    <row r="261" spans="2:9" x14ac:dyDescent="0.25">
      <c r="B261" s="175">
        <v>43206</v>
      </c>
      <c r="C261" s="177">
        <v>18500</v>
      </c>
      <c r="D261" s="177">
        <v>18600</v>
      </c>
      <c r="E261" s="177">
        <v>18600</v>
      </c>
      <c r="F261" s="177">
        <v>18250</v>
      </c>
      <c r="G261" s="176">
        <v>18557.778200000001</v>
      </c>
      <c r="H261" s="177">
        <v>22768</v>
      </c>
      <c r="I261" s="176">
        <v>714.79039999999998</v>
      </c>
    </row>
    <row r="262" spans="2:9" x14ac:dyDescent="0.25">
      <c r="B262" s="175">
        <v>43203</v>
      </c>
      <c r="C262" s="177">
        <v>18600</v>
      </c>
      <c r="D262" s="177">
        <v>19000</v>
      </c>
      <c r="E262" s="177">
        <v>19000</v>
      </c>
      <c r="F262" s="177">
        <v>18500</v>
      </c>
      <c r="G262" s="176">
        <v>18770.9604</v>
      </c>
      <c r="H262" s="177">
        <v>22763</v>
      </c>
      <c r="I262" s="176">
        <v>717.14520000000005</v>
      </c>
    </row>
    <row r="263" spans="2:9" x14ac:dyDescent="0.25">
      <c r="B263" s="175">
        <v>43202</v>
      </c>
      <c r="C263" s="177">
        <v>18720</v>
      </c>
      <c r="D263" s="177">
        <v>18500</v>
      </c>
      <c r="E263" s="177">
        <v>18720</v>
      </c>
      <c r="F263" s="177">
        <v>18300</v>
      </c>
      <c r="G263" s="176">
        <v>18556.1931</v>
      </c>
      <c r="H263" s="177">
        <v>22753</v>
      </c>
      <c r="I263" s="176">
        <v>719.68529999999998</v>
      </c>
    </row>
    <row r="264" spans="2:9" x14ac:dyDescent="0.25">
      <c r="B264" s="175">
        <v>43201</v>
      </c>
      <c r="C264" s="177">
        <v>18700</v>
      </c>
      <c r="D264" s="177">
        <v>19200</v>
      </c>
      <c r="E264" s="177">
        <v>19250</v>
      </c>
      <c r="F264" s="177">
        <v>18700</v>
      </c>
      <c r="G264" s="176">
        <v>19032.634099999999</v>
      </c>
      <c r="H264" s="177">
        <v>22755</v>
      </c>
      <c r="I264" s="176">
        <v>715.9049</v>
      </c>
    </row>
    <row r="265" spans="2:9" x14ac:dyDescent="0.25">
      <c r="B265" s="175">
        <v>43200</v>
      </c>
      <c r="C265" s="177">
        <v>19050</v>
      </c>
      <c r="D265" s="177">
        <v>19250</v>
      </c>
      <c r="E265" s="177">
        <v>19300</v>
      </c>
      <c r="F265" s="177">
        <v>19000</v>
      </c>
      <c r="G265" s="176">
        <v>19172.392500000002</v>
      </c>
      <c r="H265" s="177">
        <v>22760</v>
      </c>
      <c r="I265" s="176">
        <v>718.24130000000002</v>
      </c>
    </row>
    <row r="266" spans="2:9" x14ac:dyDescent="0.25">
      <c r="B266" s="175">
        <v>43199</v>
      </c>
      <c r="C266" s="177">
        <v>19300</v>
      </c>
      <c r="D266" s="177">
        <v>19300</v>
      </c>
      <c r="E266" s="177">
        <v>19350</v>
      </c>
      <c r="F266" s="177">
        <v>19160</v>
      </c>
      <c r="G266" s="176">
        <v>19299.815999999999</v>
      </c>
      <c r="H266" s="177">
        <v>22760</v>
      </c>
      <c r="I266" s="176">
        <v>721.55330000000004</v>
      </c>
    </row>
    <row r="267" spans="2:9" x14ac:dyDescent="0.25">
      <c r="B267" s="175">
        <v>43196</v>
      </c>
      <c r="C267" s="177">
        <v>19000</v>
      </c>
      <c r="D267" s="177">
        <v>19200</v>
      </c>
      <c r="E267" s="177">
        <v>19200</v>
      </c>
      <c r="F267" s="177">
        <v>19000</v>
      </c>
      <c r="G267" s="176">
        <v>19092.830099999999</v>
      </c>
      <c r="H267" s="177">
        <v>22760</v>
      </c>
      <c r="I267" s="176">
        <v>722.20950000000005</v>
      </c>
    </row>
    <row r="268" spans="2:9" x14ac:dyDescent="0.25">
      <c r="B268" s="175">
        <v>43195</v>
      </c>
      <c r="C268" s="177">
        <v>19200</v>
      </c>
      <c r="D268" s="177">
        <v>19150</v>
      </c>
      <c r="E268" s="177">
        <v>19200</v>
      </c>
      <c r="F268" s="177">
        <v>19050</v>
      </c>
      <c r="G268" s="176">
        <v>19085.2703</v>
      </c>
      <c r="H268" s="177">
        <v>22768</v>
      </c>
      <c r="I268" s="176">
        <v>720.17259999999999</v>
      </c>
    </row>
    <row r="269" spans="2:9" x14ac:dyDescent="0.25">
      <c r="B269" s="175">
        <v>43194</v>
      </c>
      <c r="C269" s="177">
        <v>19100</v>
      </c>
      <c r="D269" s="177">
        <v>19000</v>
      </c>
      <c r="E269" s="177">
        <v>19250</v>
      </c>
      <c r="F269" s="177">
        <v>19000</v>
      </c>
      <c r="G269" s="176">
        <v>19070.0105</v>
      </c>
      <c r="H269" s="177">
        <v>22769</v>
      </c>
      <c r="I269" s="176">
        <v>722.05690000000004</v>
      </c>
    </row>
    <row r="270" spans="2:9" x14ac:dyDescent="0.25">
      <c r="B270" s="175">
        <v>43193</v>
      </c>
      <c r="C270" s="177">
        <v>18960</v>
      </c>
      <c r="D270" s="177">
        <v>19190</v>
      </c>
      <c r="E270" s="177">
        <v>19190</v>
      </c>
      <c r="F270" s="177">
        <v>18900</v>
      </c>
      <c r="G270" s="176">
        <v>19006.584299999999</v>
      </c>
      <c r="H270" s="177">
        <v>22769</v>
      </c>
      <c r="I270" s="176">
        <v>723.77840000000003</v>
      </c>
    </row>
    <row r="271" spans="2:9" x14ac:dyDescent="0.25">
      <c r="B271" s="175">
        <v>43192</v>
      </c>
      <c r="C271" s="177">
        <v>19100</v>
      </c>
      <c r="D271" s="177">
        <v>19050</v>
      </c>
      <c r="E271" s="177">
        <v>19250</v>
      </c>
      <c r="F271" s="177">
        <v>18900</v>
      </c>
      <c r="G271" s="176">
        <v>19053.854200000002</v>
      </c>
      <c r="H271" s="177">
        <v>22770</v>
      </c>
      <c r="I271" s="176">
        <v>721.65629999999999</v>
      </c>
    </row>
    <row r="272" spans="2:9" x14ac:dyDescent="0.25">
      <c r="B272" s="175">
        <v>43189</v>
      </c>
      <c r="C272" s="177">
        <v>18880</v>
      </c>
      <c r="D272" s="177">
        <v>18800</v>
      </c>
      <c r="E272" s="177">
        <v>18900</v>
      </c>
      <c r="F272" s="177">
        <v>18700</v>
      </c>
      <c r="G272" s="176">
        <v>18826.219799999999</v>
      </c>
      <c r="H272" s="177">
        <v>22775</v>
      </c>
      <c r="I272" s="176">
        <v>726.21519999999998</v>
      </c>
    </row>
    <row r="273" spans="2:9" x14ac:dyDescent="0.25">
      <c r="B273" s="175">
        <v>43188</v>
      </c>
      <c r="C273" s="177">
        <v>18750</v>
      </c>
      <c r="D273" s="177">
        <v>19000</v>
      </c>
      <c r="E273" s="177">
        <v>19000</v>
      </c>
      <c r="F273" s="177">
        <v>18750</v>
      </c>
      <c r="G273" s="176">
        <v>18862.868299999998</v>
      </c>
      <c r="H273" s="177">
        <v>22778</v>
      </c>
      <c r="I273" s="176">
        <v>729.15039999999999</v>
      </c>
    </row>
    <row r="274" spans="2:9" x14ac:dyDescent="0.25">
      <c r="B274" s="175">
        <v>43187</v>
      </c>
      <c r="C274" s="177">
        <v>18900</v>
      </c>
      <c r="D274" s="177">
        <v>18900</v>
      </c>
      <c r="E274" s="177">
        <v>18950</v>
      </c>
      <c r="F274" s="177">
        <v>18700</v>
      </c>
      <c r="G274" s="176">
        <v>18878.874</v>
      </c>
      <c r="H274" s="177">
        <v>22773</v>
      </c>
      <c r="I274" s="176">
        <v>729.79970000000003</v>
      </c>
    </row>
    <row r="275" spans="2:9" x14ac:dyDescent="0.25">
      <c r="B275" s="175">
        <v>43186</v>
      </c>
      <c r="C275" s="177">
        <v>18950</v>
      </c>
      <c r="D275" s="177">
        <v>18900</v>
      </c>
      <c r="E275" s="177">
        <v>19060</v>
      </c>
      <c r="F275" s="177">
        <v>18900</v>
      </c>
      <c r="G275" s="176">
        <v>18971.120800000001</v>
      </c>
      <c r="H275" s="177">
        <v>22739</v>
      </c>
      <c r="I275" s="176">
        <v>729.46050000000002</v>
      </c>
    </row>
    <row r="276" spans="2:9" x14ac:dyDescent="0.25">
      <c r="B276" s="175">
        <v>43185</v>
      </c>
      <c r="C276" s="177">
        <v>18760</v>
      </c>
      <c r="D276" s="177">
        <v>18500</v>
      </c>
      <c r="E276" s="177">
        <v>18800</v>
      </c>
      <c r="F276" s="177">
        <v>18500</v>
      </c>
      <c r="G276" s="176">
        <v>18621.983100000001</v>
      </c>
      <c r="H276" s="177">
        <v>22780</v>
      </c>
      <c r="I276" s="176">
        <v>729.49620000000004</v>
      </c>
    </row>
    <row r="277" spans="2:9" x14ac:dyDescent="0.25">
      <c r="B277" s="175">
        <v>43182</v>
      </c>
      <c r="C277" s="177">
        <v>18700</v>
      </c>
      <c r="D277" s="177">
        <v>18000</v>
      </c>
      <c r="E277" s="177">
        <v>18700</v>
      </c>
      <c r="F277" s="177">
        <v>18000</v>
      </c>
      <c r="G277" s="176">
        <v>18583.0841</v>
      </c>
      <c r="H277" s="177">
        <v>22775</v>
      </c>
      <c r="I277" s="176">
        <v>731.02269999999999</v>
      </c>
    </row>
    <row r="278" spans="2:9" x14ac:dyDescent="0.25">
      <c r="B278" s="175">
        <v>43181</v>
      </c>
      <c r="C278" s="177">
        <v>18910</v>
      </c>
      <c r="D278" s="177">
        <v>19000</v>
      </c>
      <c r="E278" s="177">
        <v>19000</v>
      </c>
      <c r="F278" s="177">
        <v>18900</v>
      </c>
      <c r="G278" s="176">
        <v>18913.833299999998</v>
      </c>
      <c r="H278" s="177">
        <v>22788</v>
      </c>
      <c r="I278" s="176">
        <v>729.65729999999996</v>
      </c>
    </row>
    <row r="279" spans="2:9" x14ac:dyDescent="0.25">
      <c r="B279" s="175">
        <v>43180</v>
      </c>
      <c r="C279" s="177">
        <v>18780</v>
      </c>
      <c r="D279" s="177">
        <v>18990</v>
      </c>
      <c r="E279" s="177">
        <v>18990</v>
      </c>
      <c r="F279" s="177">
        <v>18700</v>
      </c>
      <c r="G279" s="176">
        <v>18734.714499999998</v>
      </c>
      <c r="H279" s="177">
        <v>22788</v>
      </c>
      <c r="I279" s="176">
        <v>732.0367</v>
      </c>
    </row>
    <row r="280" spans="2:9" x14ac:dyDescent="0.25">
      <c r="B280" s="175">
        <v>43179</v>
      </c>
      <c r="C280" s="177">
        <v>18650</v>
      </c>
      <c r="D280" s="177">
        <v>18550</v>
      </c>
      <c r="E280" s="177">
        <v>18700</v>
      </c>
      <c r="F280" s="177">
        <v>18500</v>
      </c>
      <c r="G280" s="176">
        <v>18660.562900000001</v>
      </c>
      <c r="H280" s="177">
        <v>22798</v>
      </c>
      <c r="I280" s="176">
        <v>730.41750000000002</v>
      </c>
    </row>
    <row r="281" spans="2:9" x14ac:dyDescent="0.25">
      <c r="B281" s="175">
        <v>43178</v>
      </c>
      <c r="C281" s="177">
        <v>18550</v>
      </c>
      <c r="D281" s="177">
        <v>18400</v>
      </c>
      <c r="E281" s="177">
        <v>18600</v>
      </c>
      <c r="F281" s="177">
        <v>18400</v>
      </c>
      <c r="G281" s="176">
        <v>18545.0226</v>
      </c>
      <c r="H281" s="177">
        <v>22798</v>
      </c>
      <c r="I281" s="176">
        <v>728.7011</v>
      </c>
    </row>
    <row r="282" spans="2:9" x14ac:dyDescent="0.25">
      <c r="B282" s="175">
        <v>43175</v>
      </c>
      <c r="C282" s="177">
        <v>18300</v>
      </c>
      <c r="D282" s="177">
        <v>18400</v>
      </c>
      <c r="E282" s="177">
        <v>18600</v>
      </c>
      <c r="F282" s="177">
        <v>18200</v>
      </c>
      <c r="G282" s="176">
        <v>18429.6237</v>
      </c>
      <c r="H282" s="177">
        <v>22810</v>
      </c>
      <c r="I282" s="176">
        <v>728.86940000000004</v>
      </c>
    </row>
    <row r="283" spans="2:9" x14ac:dyDescent="0.25">
      <c r="B283" s="175">
        <v>43174</v>
      </c>
      <c r="C283" s="177">
        <v>18210</v>
      </c>
      <c r="D283" s="177">
        <v>18300</v>
      </c>
      <c r="E283" s="177">
        <v>18300</v>
      </c>
      <c r="F283" s="177">
        <v>18150</v>
      </c>
      <c r="G283" s="176">
        <v>18217.215199999999</v>
      </c>
      <c r="H283" s="177">
        <v>22809</v>
      </c>
      <c r="I283" s="176">
        <v>729.30020000000002</v>
      </c>
    </row>
    <row r="284" spans="2:9" x14ac:dyDescent="0.25">
      <c r="B284" s="175">
        <v>43173</v>
      </c>
      <c r="C284" s="177">
        <v>18300</v>
      </c>
      <c r="D284" s="177">
        <v>18100</v>
      </c>
      <c r="E284" s="177">
        <v>18400</v>
      </c>
      <c r="F284" s="177">
        <v>18100</v>
      </c>
      <c r="G284" s="176">
        <v>18207.031599999998</v>
      </c>
      <c r="H284" s="177">
        <v>22822</v>
      </c>
      <c r="I284" s="176">
        <v>730.60199999999998</v>
      </c>
    </row>
    <row r="285" spans="2:9" x14ac:dyDescent="0.25">
      <c r="B285" s="175">
        <v>43172</v>
      </c>
      <c r="C285" s="177">
        <v>18100</v>
      </c>
      <c r="D285" s="177">
        <v>18000</v>
      </c>
      <c r="E285" s="177">
        <v>18100</v>
      </c>
      <c r="F285" s="177">
        <v>17920</v>
      </c>
      <c r="G285" s="176">
        <v>18057.3357</v>
      </c>
      <c r="H285" s="177">
        <v>22803</v>
      </c>
      <c r="I285" s="176">
        <v>731.09010000000001</v>
      </c>
    </row>
    <row r="286" spans="2:9" x14ac:dyDescent="0.25">
      <c r="B286" s="175">
        <v>43171</v>
      </c>
      <c r="C286" s="177">
        <v>18000</v>
      </c>
      <c r="D286" s="177">
        <v>18000</v>
      </c>
      <c r="E286" s="177">
        <v>18300</v>
      </c>
      <c r="F286" s="177">
        <v>18000</v>
      </c>
      <c r="G286" s="176">
        <v>18163.270400000001</v>
      </c>
      <c r="H286" s="177">
        <v>22816</v>
      </c>
      <c r="I286" s="176">
        <v>729.31920000000002</v>
      </c>
    </row>
    <row r="287" spans="2:9" x14ac:dyDescent="0.25">
      <c r="G287" s="176"/>
      <c r="H287" s="177"/>
      <c r="I287" s="176"/>
    </row>
    <row r="288" spans="2:9" x14ac:dyDescent="0.25">
      <c r="G288" s="176"/>
      <c r="H288" s="177"/>
      <c r="I288" s="176"/>
    </row>
    <row r="289" spans="7:9" x14ac:dyDescent="0.25">
      <c r="G289" s="176"/>
      <c r="H289" s="177"/>
      <c r="I289" s="176"/>
    </row>
    <row r="290" spans="7:9" x14ac:dyDescent="0.25">
      <c r="G290" s="176"/>
      <c r="H290" s="177"/>
      <c r="I290" s="176"/>
    </row>
    <row r="291" spans="7:9" x14ac:dyDescent="0.25">
      <c r="G291" s="176"/>
      <c r="H291" s="177"/>
      <c r="I291" s="176"/>
    </row>
    <row r="292" spans="7:9" x14ac:dyDescent="0.25">
      <c r="G292" s="176"/>
      <c r="H292" s="177"/>
      <c r="I292" s="176"/>
    </row>
    <row r="293" spans="7:9" x14ac:dyDescent="0.25">
      <c r="G293" s="176"/>
      <c r="H293" s="177"/>
      <c r="I293" s="176"/>
    </row>
    <row r="294" spans="7:9" x14ac:dyDescent="0.25">
      <c r="G294" s="176"/>
      <c r="H294" s="177"/>
      <c r="I294" s="176"/>
    </row>
    <row r="295" spans="7:9" x14ac:dyDescent="0.25">
      <c r="G295" s="176"/>
      <c r="H295" s="177"/>
      <c r="I295" s="176"/>
    </row>
    <row r="296" spans="7:9" x14ac:dyDescent="0.25">
      <c r="G296" s="176"/>
      <c r="H296" s="177"/>
      <c r="I296" s="176"/>
    </row>
    <row r="297" spans="7:9" x14ac:dyDescent="0.25">
      <c r="G297" s="176"/>
      <c r="H297" s="177"/>
      <c r="I297" s="176"/>
    </row>
    <row r="298" spans="7:9" x14ac:dyDescent="0.25">
      <c r="G298" s="176"/>
      <c r="H298" s="177"/>
      <c r="I298" s="176"/>
    </row>
    <row r="299" spans="7:9" x14ac:dyDescent="0.25">
      <c r="G299" s="176"/>
      <c r="H299" s="177"/>
      <c r="I299" s="176"/>
    </row>
    <row r="300" spans="7:9" x14ac:dyDescent="0.25">
      <c r="G300" s="176"/>
      <c r="H300" s="177"/>
      <c r="I300" s="176"/>
    </row>
    <row r="301" spans="7:9" x14ac:dyDescent="0.25">
      <c r="G301" s="176"/>
      <c r="H301" s="177"/>
      <c r="I301" s="176"/>
    </row>
    <row r="302" spans="7:9" x14ac:dyDescent="0.25">
      <c r="G302" s="176"/>
      <c r="H302" s="177"/>
      <c r="I302" s="176"/>
    </row>
    <row r="303" spans="7:9" x14ac:dyDescent="0.25">
      <c r="G303" s="176"/>
      <c r="H303" s="177"/>
      <c r="I303" s="176"/>
    </row>
    <row r="304" spans="7:9" x14ac:dyDescent="0.25">
      <c r="G304" s="176"/>
      <c r="H304" s="177"/>
      <c r="I304" s="176"/>
    </row>
    <row r="305" spans="7:9" x14ac:dyDescent="0.25">
      <c r="G305" s="176"/>
      <c r="H305" s="177"/>
      <c r="I305" s="176"/>
    </row>
    <row r="306" spans="7:9" x14ac:dyDescent="0.25">
      <c r="G306" s="176"/>
      <c r="H306" s="177"/>
      <c r="I306" s="176"/>
    </row>
    <row r="307" spans="7:9" x14ac:dyDescent="0.25">
      <c r="G307" s="176"/>
      <c r="H307" s="177"/>
      <c r="I307" s="176"/>
    </row>
    <row r="308" spans="7:9" x14ac:dyDescent="0.25">
      <c r="G308" s="176"/>
      <c r="H308" s="177"/>
      <c r="I308" s="176"/>
    </row>
    <row r="309" spans="7:9" x14ac:dyDescent="0.25">
      <c r="G309" s="176"/>
      <c r="H309" s="177"/>
      <c r="I309" s="176"/>
    </row>
    <row r="310" spans="7:9" x14ac:dyDescent="0.25">
      <c r="G310" s="176"/>
      <c r="H310" s="177"/>
      <c r="I310" s="176"/>
    </row>
    <row r="311" spans="7:9" x14ac:dyDescent="0.25">
      <c r="G311" s="176"/>
      <c r="H311" s="177"/>
      <c r="I311" s="176"/>
    </row>
    <row r="312" spans="7:9" x14ac:dyDescent="0.25">
      <c r="G312" s="176"/>
      <c r="H312" s="177"/>
      <c r="I312" s="176"/>
    </row>
    <row r="313" spans="7:9" x14ac:dyDescent="0.25">
      <c r="G313" s="176"/>
      <c r="H313" s="177"/>
      <c r="I313" s="176"/>
    </row>
    <row r="314" spans="7:9" x14ac:dyDescent="0.25">
      <c r="G314" s="176"/>
      <c r="H314" s="177"/>
      <c r="I314" s="176"/>
    </row>
    <row r="315" spans="7:9" x14ac:dyDescent="0.25">
      <c r="G315" s="176"/>
      <c r="H315" s="177"/>
      <c r="I315" s="176"/>
    </row>
    <row r="316" spans="7:9" x14ac:dyDescent="0.25">
      <c r="G316" s="176"/>
      <c r="H316" s="177"/>
      <c r="I316" s="176"/>
    </row>
    <row r="317" spans="7:9" x14ac:dyDescent="0.25">
      <c r="G317" s="176"/>
      <c r="H317" s="177"/>
      <c r="I317" s="176"/>
    </row>
    <row r="318" spans="7:9" x14ac:dyDescent="0.25">
      <c r="G318" s="176"/>
      <c r="H318" s="177"/>
      <c r="I318" s="176"/>
    </row>
    <row r="319" spans="7:9" x14ac:dyDescent="0.25">
      <c r="G319" s="176"/>
      <c r="H319" s="177"/>
      <c r="I319" s="176"/>
    </row>
    <row r="320" spans="7:9" x14ac:dyDescent="0.25">
      <c r="G320" s="176"/>
      <c r="H320" s="177"/>
      <c r="I320" s="176"/>
    </row>
    <row r="321" spans="7:9" x14ac:dyDescent="0.25">
      <c r="G321" s="176"/>
      <c r="H321" s="177"/>
      <c r="I321" s="176"/>
    </row>
    <row r="322" spans="7:9" x14ac:dyDescent="0.25">
      <c r="G322" s="176"/>
      <c r="H322" s="177"/>
      <c r="I322" s="176"/>
    </row>
    <row r="323" spans="7:9" x14ac:dyDescent="0.25">
      <c r="G323" s="176"/>
      <c r="H323" s="177"/>
      <c r="I323" s="176"/>
    </row>
    <row r="324" spans="7:9" x14ac:dyDescent="0.25">
      <c r="G324" s="176"/>
      <c r="H324" s="177"/>
      <c r="I324" s="176"/>
    </row>
    <row r="325" spans="7:9" x14ac:dyDescent="0.25">
      <c r="G325" s="176"/>
      <c r="H325" s="177"/>
      <c r="I325" s="176"/>
    </row>
    <row r="326" spans="7:9" x14ac:dyDescent="0.25">
      <c r="G326" s="176"/>
      <c r="H326" s="177"/>
      <c r="I326" s="176"/>
    </row>
    <row r="327" spans="7:9" x14ac:dyDescent="0.25">
      <c r="G327" s="176"/>
      <c r="H327" s="177"/>
      <c r="I327" s="176"/>
    </row>
    <row r="328" spans="7:9" x14ac:dyDescent="0.25">
      <c r="G328" s="176"/>
      <c r="H328" s="177"/>
      <c r="I328" s="176"/>
    </row>
    <row r="329" spans="7:9" x14ac:dyDescent="0.25">
      <c r="G329" s="176"/>
      <c r="H329" s="177"/>
      <c r="I329" s="176"/>
    </row>
    <row r="330" spans="7:9" x14ac:dyDescent="0.25">
      <c r="G330" s="176"/>
      <c r="H330" s="177"/>
      <c r="I330" s="176"/>
    </row>
    <row r="331" spans="7:9" x14ac:dyDescent="0.25">
      <c r="G331" s="176"/>
      <c r="H331" s="177"/>
      <c r="I331" s="176"/>
    </row>
    <row r="332" spans="7:9" x14ac:dyDescent="0.25">
      <c r="G332" s="176"/>
      <c r="H332" s="177"/>
      <c r="I332" s="176"/>
    </row>
    <row r="333" spans="7:9" x14ac:dyDescent="0.25">
      <c r="G333" s="176"/>
      <c r="H333" s="177"/>
      <c r="I333" s="176"/>
    </row>
    <row r="334" spans="7:9" x14ac:dyDescent="0.25">
      <c r="G334" s="176"/>
      <c r="H334" s="177"/>
      <c r="I334" s="176"/>
    </row>
    <row r="335" spans="7:9" x14ac:dyDescent="0.25">
      <c r="G335" s="176"/>
      <c r="H335" s="177"/>
      <c r="I335" s="176"/>
    </row>
    <row r="336" spans="7:9" x14ac:dyDescent="0.25">
      <c r="G336" s="176"/>
      <c r="H336" s="177"/>
      <c r="I336" s="176"/>
    </row>
    <row r="337" spans="7:9" x14ac:dyDescent="0.25">
      <c r="G337" s="176"/>
      <c r="H337" s="177"/>
      <c r="I337" s="176"/>
    </row>
    <row r="338" spans="7:9" x14ac:dyDescent="0.25">
      <c r="G338" s="176"/>
      <c r="H338" s="177"/>
      <c r="I338" s="176"/>
    </row>
    <row r="339" spans="7:9" x14ac:dyDescent="0.25">
      <c r="G339" s="176"/>
      <c r="H339" s="177"/>
      <c r="I339" s="176"/>
    </row>
    <row r="340" spans="7:9" x14ac:dyDescent="0.25">
      <c r="G340" s="176"/>
      <c r="H340" s="177"/>
      <c r="I340" s="176"/>
    </row>
    <row r="341" spans="7:9" x14ac:dyDescent="0.25">
      <c r="G341" s="176"/>
      <c r="H341" s="177"/>
      <c r="I341" s="176"/>
    </row>
    <row r="342" spans="7:9" x14ac:dyDescent="0.25">
      <c r="G342" s="176"/>
      <c r="H342" s="177"/>
      <c r="I342" s="176"/>
    </row>
    <row r="343" spans="7:9" x14ac:dyDescent="0.25">
      <c r="G343" s="176"/>
      <c r="H343" s="177"/>
      <c r="I343" s="176"/>
    </row>
    <row r="344" spans="7:9" x14ac:dyDescent="0.25">
      <c r="G344" s="176"/>
      <c r="H344" s="177"/>
      <c r="I344" s="176"/>
    </row>
    <row r="345" spans="7:9" x14ac:dyDescent="0.25">
      <c r="G345" s="176"/>
      <c r="H345" s="177"/>
      <c r="I345" s="176"/>
    </row>
    <row r="346" spans="7:9" x14ac:dyDescent="0.25">
      <c r="G346" s="176"/>
      <c r="H346" s="177"/>
      <c r="I346" s="176"/>
    </row>
    <row r="347" spans="7:9" x14ac:dyDescent="0.25">
      <c r="G347" s="176"/>
      <c r="H347" s="177"/>
      <c r="I347" s="176"/>
    </row>
    <row r="348" spans="7:9" x14ac:dyDescent="0.25">
      <c r="G348" s="176"/>
      <c r="H348" s="177"/>
      <c r="I348" s="176"/>
    </row>
    <row r="349" spans="7:9" x14ac:dyDescent="0.25">
      <c r="G349" s="176"/>
      <c r="H349" s="177"/>
      <c r="I349" s="176"/>
    </row>
    <row r="350" spans="7:9" x14ac:dyDescent="0.25">
      <c r="G350" s="176"/>
      <c r="H350" s="177"/>
      <c r="I350" s="176"/>
    </row>
    <row r="351" spans="7:9" x14ac:dyDescent="0.25">
      <c r="G351" s="176"/>
      <c r="H351" s="177"/>
      <c r="I351" s="176"/>
    </row>
    <row r="352" spans="7:9" x14ac:dyDescent="0.25">
      <c r="G352" s="176"/>
      <c r="H352" s="177"/>
      <c r="I352" s="176"/>
    </row>
    <row r="353" spans="7:9" x14ac:dyDescent="0.25">
      <c r="G353" s="176"/>
      <c r="H353" s="177"/>
      <c r="I353" s="176"/>
    </row>
    <row r="354" spans="7:9" x14ac:dyDescent="0.25">
      <c r="G354" s="176"/>
      <c r="H354" s="177"/>
      <c r="I354" s="176"/>
    </row>
    <row r="355" spans="7:9" x14ac:dyDescent="0.25">
      <c r="G355" s="176"/>
      <c r="H355" s="177"/>
      <c r="I355" s="176"/>
    </row>
    <row r="356" spans="7:9" x14ac:dyDescent="0.25">
      <c r="G356" s="176"/>
      <c r="H356" s="177"/>
      <c r="I356" s="176"/>
    </row>
    <row r="357" spans="7:9" x14ac:dyDescent="0.25">
      <c r="G357" s="176"/>
      <c r="H357" s="177"/>
      <c r="I357" s="176"/>
    </row>
    <row r="358" spans="7:9" x14ac:dyDescent="0.25">
      <c r="G358" s="176"/>
      <c r="H358" s="177"/>
      <c r="I358" s="176"/>
    </row>
    <row r="359" spans="7:9" x14ac:dyDescent="0.25">
      <c r="G359" s="176"/>
      <c r="H359" s="177"/>
      <c r="I359" s="176"/>
    </row>
    <row r="360" spans="7:9" x14ac:dyDescent="0.25">
      <c r="G360" s="176"/>
      <c r="H360" s="177"/>
      <c r="I360" s="176"/>
    </row>
    <row r="361" spans="7:9" x14ac:dyDescent="0.25">
      <c r="G361" s="176"/>
      <c r="H361" s="177"/>
      <c r="I361" s="176"/>
    </row>
    <row r="362" spans="7:9" x14ac:dyDescent="0.25">
      <c r="G362" s="176"/>
      <c r="H362" s="177"/>
      <c r="I362" s="176"/>
    </row>
    <row r="363" spans="7:9" x14ac:dyDescent="0.25">
      <c r="G363" s="176"/>
      <c r="H363" s="177"/>
      <c r="I363" s="176"/>
    </row>
    <row r="364" spans="7:9" x14ac:dyDescent="0.25">
      <c r="G364" s="176"/>
      <c r="H364" s="177"/>
      <c r="I364" s="176"/>
    </row>
    <row r="365" spans="7:9" x14ac:dyDescent="0.25">
      <c r="G365" s="176"/>
      <c r="H365" s="177"/>
      <c r="I365" s="176"/>
    </row>
    <row r="366" spans="7:9" x14ac:dyDescent="0.25">
      <c r="G366" s="176"/>
      <c r="H366" s="177"/>
      <c r="I366" s="176"/>
    </row>
    <row r="367" spans="7:9" x14ac:dyDescent="0.25">
      <c r="G367" s="176"/>
      <c r="H367" s="177"/>
      <c r="I367" s="176"/>
    </row>
    <row r="368" spans="7:9" x14ac:dyDescent="0.25">
      <c r="G368" s="176"/>
      <c r="H368" s="177"/>
      <c r="I368" s="176"/>
    </row>
    <row r="369" spans="7:9" x14ac:dyDescent="0.25">
      <c r="G369" s="176"/>
      <c r="H369" s="177"/>
      <c r="I369" s="176"/>
    </row>
    <row r="370" spans="7:9" x14ac:dyDescent="0.25">
      <c r="G370" s="176"/>
      <c r="H370" s="177"/>
      <c r="I370" s="176"/>
    </row>
    <row r="371" spans="7:9" x14ac:dyDescent="0.25">
      <c r="G371" s="176"/>
      <c r="H371" s="177"/>
      <c r="I371" s="176"/>
    </row>
    <row r="372" spans="7:9" x14ac:dyDescent="0.25">
      <c r="G372" s="176"/>
      <c r="H372" s="177"/>
      <c r="I372" s="176"/>
    </row>
    <row r="373" spans="7:9" x14ac:dyDescent="0.25">
      <c r="G373" s="176"/>
      <c r="H373" s="177"/>
      <c r="I373" s="176"/>
    </row>
    <row r="374" spans="7:9" x14ac:dyDescent="0.25">
      <c r="G374" s="176"/>
      <c r="H374" s="177"/>
      <c r="I374" s="176"/>
    </row>
    <row r="375" spans="7:9" x14ac:dyDescent="0.25">
      <c r="G375" s="176"/>
      <c r="H375" s="177"/>
      <c r="I375" s="176"/>
    </row>
    <row r="376" spans="7:9" x14ac:dyDescent="0.25">
      <c r="G376" s="176"/>
      <c r="H376" s="177"/>
      <c r="I376" s="176"/>
    </row>
    <row r="377" spans="7:9" x14ac:dyDescent="0.25">
      <c r="G377" s="176"/>
      <c r="H377" s="177"/>
      <c r="I377" s="176"/>
    </row>
    <row r="378" spans="7:9" x14ac:dyDescent="0.25">
      <c r="G378" s="176"/>
      <c r="H378" s="177"/>
      <c r="I378" s="176"/>
    </row>
    <row r="379" spans="7:9" x14ac:dyDescent="0.25">
      <c r="G379" s="176"/>
      <c r="H379" s="177"/>
      <c r="I379" s="176"/>
    </row>
    <row r="380" spans="7:9" x14ac:dyDescent="0.25">
      <c r="G380" s="176"/>
      <c r="H380" s="177"/>
      <c r="I380" s="176"/>
    </row>
    <row r="381" spans="7:9" x14ac:dyDescent="0.25">
      <c r="G381" s="176"/>
      <c r="H381" s="177"/>
      <c r="I381" s="176"/>
    </row>
    <row r="382" spans="7:9" x14ac:dyDescent="0.25">
      <c r="G382" s="176"/>
      <c r="H382" s="177"/>
      <c r="I382" s="176"/>
    </row>
    <row r="383" spans="7:9" x14ac:dyDescent="0.25">
      <c r="G383" s="176"/>
      <c r="H383" s="177"/>
      <c r="I383" s="176"/>
    </row>
    <row r="384" spans="7:9" x14ac:dyDescent="0.25">
      <c r="G384" s="176"/>
      <c r="H384" s="177"/>
      <c r="I384" s="176"/>
    </row>
    <row r="385" spans="7:9" x14ac:dyDescent="0.25">
      <c r="G385" s="176"/>
      <c r="H385" s="177"/>
      <c r="I385" s="176"/>
    </row>
    <row r="386" spans="7:9" x14ac:dyDescent="0.25">
      <c r="G386" s="176"/>
      <c r="H386" s="177"/>
      <c r="I386" s="176"/>
    </row>
    <row r="387" spans="7:9" x14ac:dyDescent="0.25">
      <c r="G387" s="176"/>
      <c r="H387" s="177"/>
      <c r="I387" s="176"/>
    </row>
    <row r="388" spans="7:9" x14ac:dyDescent="0.25">
      <c r="G388" s="176"/>
      <c r="H388" s="177"/>
      <c r="I388" s="176"/>
    </row>
    <row r="389" spans="7:9" x14ac:dyDescent="0.25">
      <c r="G389" s="176"/>
      <c r="H389" s="177"/>
      <c r="I389" s="176"/>
    </row>
    <row r="390" spans="7:9" x14ac:dyDescent="0.25">
      <c r="G390" s="176"/>
      <c r="H390" s="177"/>
      <c r="I390" s="176"/>
    </row>
    <row r="391" spans="7:9" x14ac:dyDescent="0.25">
      <c r="G391" s="176"/>
      <c r="H391" s="177"/>
      <c r="I391" s="176"/>
    </row>
    <row r="392" spans="7:9" x14ac:dyDescent="0.25">
      <c r="G392" s="176"/>
      <c r="H392" s="177"/>
      <c r="I392" s="176"/>
    </row>
    <row r="393" spans="7:9" x14ac:dyDescent="0.25">
      <c r="G393" s="176"/>
      <c r="H393" s="177"/>
      <c r="I393" s="176"/>
    </row>
    <row r="394" spans="7:9" x14ac:dyDescent="0.25">
      <c r="G394" s="176"/>
      <c r="H394" s="177"/>
      <c r="I394" s="176"/>
    </row>
    <row r="395" spans="7:9" x14ac:dyDescent="0.25">
      <c r="G395" s="176"/>
      <c r="H395" s="177"/>
      <c r="I395" s="176"/>
    </row>
    <row r="396" spans="7:9" x14ac:dyDescent="0.25">
      <c r="G396" s="176"/>
      <c r="H396" s="177"/>
      <c r="I396" s="176"/>
    </row>
    <row r="397" spans="7:9" x14ac:dyDescent="0.25">
      <c r="G397" s="176"/>
      <c r="H397" s="177"/>
      <c r="I397" s="176"/>
    </row>
    <row r="398" spans="7:9" x14ac:dyDescent="0.25">
      <c r="G398" s="176"/>
      <c r="H398" s="177"/>
      <c r="I398" s="176"/>
    </row>
    <row r="399" spans="7:9" x14ac:dyDescent="0.25">
      <c r="G399" s="176"/>
      <c r="H399" s="177"/>
      <c r="I399" s="176"/>
    </row>
    <row r="400" spans="7:9" x14ac:dyDescent="0.25">
      <c r="G400" s="176"/>
      <c r="H400" s="177"/>
      <c r="I400" s="176"/>
    </row>
    <row r="401" spans="7:9" x14ac:dyDescent="0.25">
      <c r="G401" s="176"/>
      <c r="H401" s="177"/>
      <c r="I401" s="176"/>
    </row>
    <row r="402" spans="7:9" x14ac:dyDescent="0.25">
      <c r="G402" s="176"/>
      <c r="H402" s="177"/>
      <c r="I402" s="176"/>
    </row>
    <row r="403" spans="7:9" x14ac:dyDescent="0.25">
      <c r="G403" s="176"/>
      <c r="H403" s="177"/>
      <c r="I403" s="176"/>
    </row>
    <row r="404" spans="7:9" x14ac:dyDescent="0.25">
      <c r="G404" s="176"/>
      <c r="H404" s="177"/>
      <c r="I404" s="176"/>
    </row>
    <row r="405" spans="7:9" x14ac:dyDescent="0.25">
      <c r="G405" s="176"/>
      <c r="H405" s="177"/>
      <c r="I405" s="176"/>
    </row>
    <row r="406" spans="7:9" x14ac:dyDescent="0.25">
      <c r="G406" s="176"/>
      <c r="H406" s="177"/>
      <c r="I406" s="176"/>
    </row>
    <row r="407" spans="7:9" x14ac:dyDescent="0.25">
      <c r="G407" s="176"/>
      <c r="H407" s="177"/>
      <c r="I407" s="176"/>
    </row>
    <row r="408" spans="7:9" x14ac:dyDescent="0.25">
      <c r="G408" s="176"/>
      <c r="H408" s="177"/>
      <c r="I408" s="176"/>
    </row>
    <row r="409" spans="7:9" x14ac:dyDescent="0.25">
      <c r="G409" s="176"/>
      <c r="H409" s="177"/>
      <c r="I409" s="176"/>
    </row>
    <row r="410" spans="7:9" x14ac:dyDescent="0.25">
      <c r="G410" s="176"/>
      <c r="H410" s="177"/>
      <c r="I410" s="176"/>
    </row>
    <row r="411" spans="7:9" x14ac:dyDescent="0.25">
      <c r="G411" s="176"/>
      <c r="H411" s="177"/>
      <c r="I411" s="176"/>
    </row>
    <row r="412" spans="7:9" x14ac:dyDescent="0.25">
      <c r="G412" s="176"/>
      <c r="H412" s="177"/>
      <c r="I412" s="176"/>
    </row>
    <row r="413" spans="7:9" x14ac:dyDescent="0.25">
      <c r="G413" s="176"/>
      <c r="H413" s="177"/>
      <c r="I413" s="176"/>
    </row>
    <row r="414" spans="7:9" x14ac:dyDescent="0.25">
      <c r="G414" s="176"/>
      <c r="H414" s="177"/>
      <c r="I414" s="176"/>
    </row>
    <row r="415" spans="7:9" x14ac:dyDescent="0.25">
      <c r="G415" s="176"/>
      <c r="H415" s="177"/>
      <c r="I415" s="176"/>
    </row>
    <row r="416" spans="7:9" x14ac:dyDescent="0.25">
      <c r="G416" s="176"/>
      <c r="H416" s="177"/>
      <c r="I416" s="176"/>
    </row>
    <row r="417" spans="7:9" x14ac:dyDescent="0.25">
      <c r="G417" s="176"/>
      <c r="H417" s="177"/>
      <c r="I417" s="176"/>
    </row>
    <row r="418" spans="7:9" x14ac:dyDescent="0.25">
      <c r="G418" s="176"/>
      <c r="H418" s="177"/>
      <c r="I418" s="176"/>
    </row>
    <row r="419" spans="7:9" x14ac:dyDescent="0.25">
      <c r="G419" s="176"/>
      <c r="H419" s="177"/>
      <c r="I419" s="176"/>
    </row>
    <row r="420" spans="7:9" x14ac:dyDescent="0.25">
      <c r="G420" s="176"/>
      <c r="H420" s="177"/>
      <c r="I420" s="176"/>
    </row>
    <row r="421" spans="7:9" x14ac:dyDescent="0.25">
      <c r="G421" s="176"/>
      <c r="H421" s="177"/>
      <c r="I421" s="176"/>
    </row>
    <row r="422" spans="7:9" x14ac:dyDescent="0.25">
      <c r="G422" s="176"/>
      <c r="H422" s="177"/>
      <c r="I422" s="176"/>
    </row>
    <row r="423" spans="7:9" x14ac:dyDescent="0.25">
      <c r="G423" s="176"/>
      <c r="H423" s="177"/>
      <c r="I423" s="176"/>
    </row>
    <row r="424" spans="7:9" x14ac:dyDescent="0.25">
      <c r="G424" s="176"/>
      <c r="H424" s="177"/>
      <c r="I424" s="176"/>
    </row>
    <row r="425" spans="7:9" x14ac:dyDescent="0.25">
      <c r="G425" s="176"/>
      <c r="H425" s="177"/>
      <c r="I425" s="176"/>
    </row>
    <row r="426" spans="7:9" x14ac:dyDescent="0.25">
      <c r="G426" s="176"/>
      <c r="H426" s="177"/>
      <c r="I426" s="176"/>
    </row>
    <row r="427" spans="7:9" x14ac:dyDescent="0.25">
      <c r="G427" s="176"/>
      <c r="H427" s="177"/>
      <c r="I427" s="176"/>
    </row>
    <row r="428" spans="7:9" x14ac:dyDescent="0.25">
      <c r="G428" s="176"/>
      <c r="H428" s="177"/>
      <c r="I428" s="176"/>
    </row>
    <row r="429" spans="7:9" x14ac:dyDescent="0.25">
      <c r="G429" s="176"/>
      <c r="H429" s="177"/>
      <c r="I429" s="176"/>
    </row>
    <row r="430" spans="7:9" x14ac:dyDescent="0.25">
      <c r="G430" s="176"/>
      <c r="H430" s="177"/>
      <c r="I430" s="176"/>
    </row>
    <row r="431" spans="7:9" x14ac:dyDescent="0.25">
      <c r="G431" s="176"/>
      <c r="H431" s="177"/>
      <c r="I431" s="176"/>
    </row>
    <row r="432" spans="7:9" x14ac:dyDescent="0.25">
      <c r="G432" s="176"/>
      <c r="H432" s="177"/>
      <c r="I432" s="176"/>
    </row>
    <row r="433" spans="7:9" x14ac:dyDescent="0.25">
      <c r="G433" s="176"/>
      <c r="H433" s="177"/>
      <c r="I433" s="176"/>
    </row>
    <row r="434" spans="7:9" x14ac:dyDescent="0.25">
      <c r="G434" s="176"/>
      <c r="H434" s="177"/>
      <c r="I434" s="176"/>
    </row>
    <row r="435" spans="7:9" x14ac:dyDescent="0.25">
      <c r="G435" s="176"/>
      <c r="H435" s="177"/>
      <c r="I435" s="176"/>
    </row>
    <row r="436" spans="7:9" x14ac:dyDescent="0.25">
      <c r="G436" s="176"/>
      <c r="H436" s="177"/>
      <c r="I436" s="176"/>
    </row>
    <row r="437" spans="7:9" x14ac:dyDescent="0.25">
      <c r="G437" s="176"/>
      <c r="H437" s="177"/>
      <c r="I437" s="176"/>
    </row>
    <row r="438" spans="7:9" x14ac:dyDescent="0.25">
      <c r="G438" s="176"/>
      <c r="H438" s="177"/>
      <c r="I438" s="176"/>
    </row>
    <row r="439" spans="7:9" x14ac:dyDescent="0.25">
      <c r="G439" s="176"/>
      <c r="H439" s="177"/>
      <c r="I439" s="176"/>
    </row>
    <row r="440" spans="7:9" x14ac:dyDescent="0.25">
      <c r="G440" s="176"/>
      <c r="H440" s="177"/>
      <c r="I440" s="176"/>
    </row>
    <row r="441" spans="7:9" x14ac:dyDescent="0.25">
      <c r="G441" s="176"/>
      <c r="H441" s="177"/>
      <c r="I441" s="176"/>
    </row>
    <row r="442" spans="7:9" x14ac:dyDescent="0.25">
      <c r="G442" s="176"/>
      <c r="H442" s="177"/>
      <c r="I442" s="176"/>
    </row>
    <row r="443" spans="7:9" x14ac:dyDescent="0.25">
      <c r="G443" s="176"/>
      <c r="H443" s="177"/>
      <c r="I443" s="176"/>
    </row>
    <row r="444" spans="7:9" x14ac:dyDescent="0.25">
      <c r="G444" s="176"/>
      <c r="H444" s="177"/>
      <c r="I444" s="176"/>
    </row>
    <row r="445" spans="7:9" x14ac:dyDescent="0.25">
      <c r="G445" s="176"/>
      <c r="H445" s="177"/>
      <c r="I445" s="176"/>
    </row>
    <row r="446" spans="7:9" x14ac:dyDescent="0.25">
      <c r="G446" s="176"/>
      <c r="H446" s="177"/>
      <c r="I446" s="176"/>
    </row>
    <row r="447" spans="7:9" x14ac:dyDescent="0.25">
      <c r="G447" s="176"/>
      <c r="H447" s="177"/>
      <c r="I447" s="176"/>
    </row>
    <row r="448" spans="7:9" x14ac:dyDescent="0.25">
      <c r="G448" s="176"/>
      <c r="H448" s="177"/>
      <c r="I448" s="176"/>
    </row>
    <row r="449" spans="7:9" x14ac:dyDescent="0.25">
      <c r="G449" s="176"/>
      <c r="H449" s="177"/>
      <c r="I449" s="176"/>
    </row>
    <row r="450" spans="7:9" x14ac:dyDescent="0.25">
      <c r="G450" s="176"/>
      <c r="H450" s="177"/>
      <c r="I450" s="176"/>
    </row>
    <row r="451" spans="7:9" x14ac:dyDescent="0.25">
      <c r="G451" s="176"/>
      <c r="H451" s="177"/>
      <c r="I451" s="176"/>
    </row>
    <row r="452" spans="7:9" x14ac:dyDescent="0.25">
      <c r="G452" s="176"/>
      <c r="H452" s="177"/>
      <c r="I452" s="176"/>
    </row>
    <row r="453" spans="7:9" x14ac:dyDescent="0.25">
      <c r="G453" s="176"/>
      <c r="H453" s="177"/>
      <c r="I453" s="176"/>
    </row>
    <row r="454" spans="7:9" x14ac:dyDescent="0.25">
      <c r="G454" s="176"/>
      <c r="H454" s="177"/>
      <c r="I454" s="176"/>
    </row>
    <row r="455" spans="7:9" x14ac:dyDescent="0.25">
      <c r="G455" s="176"/>
      <c r="H455" s="177"/>
      <c r="I455" s="176"/>
    </row>
    <row r="456" spans="7:9" x14ac:dyDescent="0.25">
      <c r="G456" s="176"/>
      <c r="H456" s="177"/>
      <c r="I456" s="176"/>
    </row>
    <row r="457" spans="7:9" x14ac:dyDescent="0.25">
      <c r="G457" s="176"/>
      <c r="H457" s="177"/>
      <c r="I457" s="176"/>
    </row>
    <row r="458" spans="7:9" x14ac:dyDescent="0.25">
      <c r="G458" s="176"/>
      <c r="H458" s="177"/>
      <c r="I458" s="176"/>
    </row>
    <row r="459" spans="7:9" x14ac:dyDescent="0.25">
      <c r="G459" s="176"/>
      <c r="H459" s="177"/>
      <c r="I459" s="176"/>
    </row>
    <row r="460" spans="7:9" x14ac:dyDescent="0.25">
      <c r="G460" s="176"/>
      <c r="H460" s="177"/>
      <c r="I460" s="176"/>
    </row>
    <row r="461" spans="7:9" x14ac:dyDescent="0.25">
      <c r="G461" s="176"/>
      <c r="H461" s="177"/>
      <c r="I461" s="176"/>
    </row>
    <row r="462" spans="7:9" x14ac:dyDescent="0.25">
      <c r="G462" s="176"/>
      <c r="H462" s="177"/>
      <c r="I462" s="176"/>
    </row>
    <row r="463" spans="7:9" x14ac:dyDescent="0.25">
      <c r="G463" s="176"/>
      <c r="H463" s="177"/>
      <c r="I463" s="176"/>
    </row>
    <row r="464" spans="7:9" x14ac:dyDescent="0.25">
      <c r="G464" s="176"/>
      <c r="H464" s="177"/>
      <c r="I464" s="176"/>
    </row>
    <row r="465" spans="7:9" x14ac:dyDescent="0.25">
      <c r="G465" s="176"/>
      <c r="H465" s="177"/>
      <c r="I465" s="176"/>
    </row>
    <row r="466" spans="7:9" x14ac:dyDescent="0.25">
      <c r="G466" s="176"/>
      <c r="H466" s="177"/>
      <c r="I466" s="176"/>
    </row>
    <row r="467" spans="7:9" x14ac:dyDescent="0.25">
      <c r="G467" s="176"/>
      <c r="H467" s="177"/>
      <c r="I467" s="176"/>
    </row>
    <row r="468" spans="7:9" x14ac:dyDescent="0.25">
      <c r="G468" s="176"/>
      <c r="H468" s="177"/>
      <c r="I468" s="176"/>
    </row>
    <row r="469" spans="7:9" x14ac:dyDescent="0.25">
      <c r="G469" s="176"/>
      <c r="H469" s="177"/>
      <c r="I469" s="176"/>
    </row>
    <row r="470" spans="7:9" x14ac:dyDescent="0.25">
      <c r="G470" s="176"/>
      <c r="H470" s="177"/>
      <c r="I470" s="176"/>
    </row>
    <row r="471" spans="7:9" x14ac:dyDescent="0.25">
      <c r="G471" s="176"/>
      <c r="H471" s="177"/>
      <c r="I471" s="176"/>
    </row>
    <row r="472" spans="7:9" x14ac:dyDescent="0.25">
      <c r="G472" s="176"/>
      <c r="H472" s="177"/>
      <c r="I472" s="176"/>
    </row>
    <row r="473" spans="7:9" x14ac:dyDescent="0.25">
      <c r="G473" s="176"/>
      <c r="H473" s="177"/>
      <c r="I473" s="176"/>
    </row>
    <row r="474" spans="7:9" x14ac:dyDescent="0.25">
      <c r="G474" s="176"/>
      <c r="H474" s="177"/>
      <c r="I474" s="176"/>
    </row>
    <row r="475" spans="7:9" x14ac:dyDescent="0.25">
      <c r="G475" s="176"/>
      <c r="H475" s="177"/>
      <c r="I475" s="176"/>
    </row>
    <row r="476" spans="7:9" x14ac:dyDescent="0.25">
      <c r="G476" s="176"/>
      <c r="H476" s="177"/>
      <c r="I476" s="176"/>
    </row>
    <row r="477" spans="7:9" x14ac:dyDescent="0.25">
      <c r="G477" s="176"/>
      <c r="H477" s="177"/>
      <c r="I477" s="176"/>
    </row>
    <row r="478" spans="7:9" x14ac:dyDescent="0.25">
      <c r="G478" s="176"/>
      <c r="H478" s="177"/>
      <c r="I478" s="176"/>
    </row>
    <row r="479" spans="7:9" x14ac:dyDescent="0.25">
      <c r="G479" s="176"/>
      <c r="H479" s="177"/>
      <c r="I479" s="176"/>
    </row>
    <row r="480" spans="7:9" x14ac:dyDescent="0.25">
      <c r="G480" s="176"/>
      <c r="H480" s="177"/>
      <c r="I480" s="176"/>
    </row>
    <row r="481" spans="7:9" x14ac:dyDescent="0.25">
      <c r="G481" s="176"/>
      <c r="H481" s="177"/>
      <c r="I481" s="176"/>
    </row>
    <row r="482" spans="7:9" x14ac:dyDescent="0.25">
      <c r="G482" s="176"/>
      <c r="H482" s="177"/>
      <c r="I482" s="176"/>
    </row>
    <row r="483" spans="7:9" x14ac:dyDescent="0.25">
      <c r="G483" s="176"/>
      <c r="H483" s="177"/>
      <c r="I483" s="176"/>
    </row>
    <row r="484" spans="7:9" x14ac:dyDescent="0.25">
      <c r="G484" s="176"/>
      <c r="H484" s="177"/>
      <c r="I484" s="176"/>
    </row>
    <row r="485" spans="7:9" x14ac:dyDescent="0.25">
      <c r="G485" s="176"/>
      <c r="H485" s="177"/>
      <c r="I485" s="176"/>
    </row>
    <row r="486" spans="7:9" x14ac:dyDescent="0.25">
      <c r="G486" s="176"/>
      <c r="H486" s="177"/>
      <c r="I486" s="176"/>
    </row>
    <row r="487" spans="7:9" x14ac:dyDescent="0.25">
      <c r="G487" s="176"/>
      <c r="H487" s="177"/>
      <c r="I487" s="176"/>
    </row>
    <row r="488" spans="7:9" x14ac:dyDescent="0.25">
      <c r="G488" s="176"/>
      <c r="H488" s="177"/>
      <c r="I488" s="176"/>
    </row>
    <row r="489" spans="7:9" x14ac:dyDescent="0.25">
      <c r="G489" s="176"/>
      <c r="H489" s="177"/>
      <c r="I489" s="176"/>
    </row>
    <row r="490" spans="7:9" x14ac:dyDescent="0.25">
      <c r="G490" s="176"/>
      <c r="H490" s="177"/>
      <c r="I490" s="176"/>
    </row>
    <row r="491" spans="7:9" x14ac:dyDescent="0.25">
      <c r="G491" s="176"/>
      <c r="H491" s="177"/>
      <c r="I491" s="176"/>
    </row>
    <row r="492" spans="7:9" x14ac:dyDescent="0.25">
      <c r="G492" s="176"/>
      <c r="H492" s="177"/>
      <c r="I492" s="176"/>
    </row>
    <row r="493" spans="7:9" x14ac:dyDescent="0.25">
      <c r="G493" s="176"/>
      <c r="H493" s="177"/>
      <c r="I493" s="176"/>
    </row>
    <row r="494" spans="7:9" x14ac:dyDescent="0.25">
      <c r="G494" s="176"/>
      <c r="H494" s="177"/>
      <c r="I494" s="176"/>
    </row>
    <row r="495" spans="7:9" x14ac:dyDescent="0.25">
      <c r="G495" s="176"/>
      <c r="H495" s="177"/>
      <c r="I495" s="176"/>
    </row>
    <row r="496" spans="7:9" x14ac:dyDescent="0.25">
      <c r="G496" s="176"/>
      <c r="H496" s="177"/>
      <c r="I496" s="176"/>
    </row>
    <row r="497" spans="7:9" x14ac:dyDescent="0.25">
      <c r="G497" s="176"/>
      <c r="H497" s="177"/>
      <c r="I497" s="176"/>
    </row>
    <row r="498" spans="7:9" x14ac:dyDescent="0.25">
      <c r="G498" s="176"/>
      <c r="H498" s="177"/>
      <c r="I498" s="176"/>
    </row>
    <row r="499" spans="7:9" x14ac:dyDescent="0.25">
      <c r="G499" s="176"/>
      <c r="H499" s="177"/>
      <c r="I499" s="176"/>
    </row>
    <row r="500" spans="7:9" x14ac:dyDescent="0.25">
      <c r="G500" s="176"/>
      <c r="H500" s="177"/>
      <c r="I500" s="176"/>
    </row>
    <row r="501" spans="7:9" x14ac:dyDescent="0.25">
      <c r="G501" s="176"/>
      <c r="H501" s="177"/>
      <c r="I501" s="176"/>
    </row>
    <row r="502" spans="7:9" x14ac:dyDescent="0.25">
      <c r="G502" s="176"/>
      <c r="H502" s="177"/>
      <c r="I502" s="176"/>
    </row>
    <row r="503" spans="7:9" x14ac:dyDescent="0.25">
      <c r="G503" s="176"/>
      <c r="H503" s="177"/>
      <c r="I503" s="176"/>
    </row>
    <row r="504" spans="7:9" x14ac:dyDescent="0.25">
      <c r="G504" s="176"/>
      <c r="H504" s="177"/>
      <c r="I504" s="176"/>
    </row>
    <row r="505" spans="7:9" x14ac:dyDescent="0.25">
      <c r="G505" s="176"/>
      <c r="H505" s="177"/>
      <c r="I505" s="176"/>
    </row>
    <row r="506" spans="7:9" x14ac:dyDescent="0.25">
      <c r="G506" s="176"/>
      <c r="H506" s="177"/>
      <c r="I506" s="176"/>
    </row>
    <row r="507" spans="7:9" x14ac:dyDescent="0.25">
      <c r="G507" s="176"/>
      <c r="H507" s="177"/>
      <c r="I507" s="176"/>
    </row>
    <row r="508" spans="7:9" x14ac:dyDescent="0.25">
      <c r="G508" s="176"/>
      <c r="H508" s="177"/>
      <c r="I508" s="176"/>
    </row>
    <row r="509" spans="7:9" x14ac:dyDescent="0.25">
      <c r="G509" s="176"/>
      <c r="H509" s="177"/>
      <c r="I509" s="176"/>
    </row>
    <row r="510" spans="7:9" x14ac:dyDescent="0.25">
      <c r="G510" s="176"/>
      <c r="H510" s="177"/>
      <c r="I510" s="176"/>
    </row>
    <row r="511" spans="7:9" x14ac:dyDescent="0.25">
      <c r="G511" s="176"/>
      <c r="H511" s="177"/>
      <c r="I511" s="176"/>
    </row>
    <row r="512" spans="7:9" x14ac:dyDescent="0.25">
      <c r="G512" s="176"/>
      <c r="H512" s="177"/>
      <c r="I512" s="176"/>
    </row>
    <row r="513" spans="7:9" x14ac:dyDescent="0.25">
      <c r="G513" s="176"/>
      <c r="H513" s="177"/>
      <c r="I513" s="176"/>
    </row>
    <row r="514" spans="7:9" x14ac:dyDescent="0.25">
      <c r="G514" s="176"/>
      <c r="H514" s="177"/>
      <c r="I514" s="176"/>
    </row>
    <row r="515" spans="7:9" x14ac:dyDescent="0.25">
      <c r="G515" s="176"/>
      <c r="H515" s="177"/>
      <c r="I515" s="176"/>
    </row>
    <row r="516" spans="7:9" x14ac:dyDescent="0.25">
      <c r="G516" s="176"/>
      <c r="H516" s="177"/>
      <c r="I516" s="176"/>
    </row>
    <row r="517" spans="7:9" x14ac:dyDescent="0.25">
      <c r="G517" s="176"/>
      <c r="H517" s="177"/>
      <c r="I517" s="176"/>
    </row>
    <row r="518" spans="7:9" x14ac:dyDescent="0.25">
      <c r="G518" s="176"/>
      <c r="H518" s="177"/>
      <c r="I518" s="176"/>
    </row>
    <row r="519" spans="7:9" x14ac:dyDescent="0.25">
      <c r="G519" s="176"/>
      <c r="H519" s="177"/>
      <c r="I519" s="176"/>
    </row>
    <row r="520" spans="7:9" x14ac:dyDescent="0.25">
      <c r="G520" s="176"/>
      <c r="H520" s="177"/>
      <c r="I520" s="176"/>
    </row>
    <row r="521" spans="7:9" x14ac:dyDescent="0.25">
      <c r="G521" s="176"/>
      <c r="H521" s="177"/>
      <c r="I521" s="176"/>
    </row>
    <row r="522" spans="7:9" x14ac:dyDescent="0.25">
      <c r="G522" s="176"/>
      <c r="H522" s="177"/>
      <c r="I522" s="176"/>
    </row>
    <row r="523" spans="7:9" x14ac:dyDescent="0.25">
      <c r="G523" s="176"/>
      <c r="H523" s="177"/>
      <c r="I523" s="176"/>
    </row>
    <row r="524" spans="7:9" x14ac:dyDescent="0.25">
      <c r="G524" s="176"/>
      <c r="H524" s="177"/>
      <c r="I524" s="176"/>
    </row>
    <row r="525" spans="7:9" x14ac:dyDescent="0.25">
      <c r="G525" s="176"/>
      <c r="H525" s="177"/>
      <c r="I525" s="176"/>
    </row>
    <row r="526" spans="7:9" x14ac:dyDescent="0.25">
      <c r="G526" s="176"/>
      <c r="H526" s="177"/>
      <c r="I526" s="176"/>
    </row>
    <row r="527" spans="7:9" x14ac:dyDescent="0.25">
      <c r="G527" s="176"/>
      <c r="H527" s="177"/>
      <c r="I527" s="176"/>
    </row>
    <row r="528" spans="7:9" x14ac:dyDescent="0.25">
      <c r="G528" s="176"/>
      <c r="H528" s="177"/>
      <c r="I528" s="176"/>
    </row>
    <row r="529" spans="7:9" x14ac:dyDescent="0.25">
      <c r="G529" s="176"/>
      <c r="H529" s="177"/>
      <c r="I529" s="176"/>
    </row>
    <row r="530" spans="7:9" x14ac:dyDescent="0.25">
      <c r="G530" s="176"/>
      <c r="H530" s="177"/>
      <c r="I530" s="176"/>
    </row>
    <row r="531" spans="7:9" x14ac:dyDescent="0.25">
      <c r="G531" s="176"/>
      <c r="H531" s="177"/>
      <c r="I531" s="176"/>
    </row>
    <row r="532" spans="7:9" x14ac:dyDescent="0.25">
      <c r="G532" s="176"/>
      <c r="H532" s="177"/>
      <c r="I532" s="176"/>
    </row>
    <row r="533" spans="7:9" x14ac:dyDescent="0.25">
      <c r="G533" s="176"/>
      <c r="H533" s="177"/>
      <c r="I533" s="176"/>
    </row>
    <row r="534" spans="7:9" x14ac:dyDescent="0.25">
      <c r="G534" s="176"/>
      <c r="H534" s="177"/>
      <c r="I534" s="176"/>
    </row>
    <row r="535" spans="7:9" x14ac:dyDescent="0.25">
      <c r="G535" s="176"/>
      <c r="H535" s="177"/>
      <c r="I535" s="176"/>
    </row>
    <row r="536" spans="7:9" x14ac:dyDescent="0.25">
      <c r="G536" s="176"/>
      <c r="H536" s="177"/>
      <c r="I536" s="176"/>
    </row>
    <row r="537" spans="7:9" x14ac:dyDescent="0.25">
      <c r="G537" s="176"/>
      <c r="H537" s="177"/>
      <c r="I537" s="176"/>
    </row>
    <row r="538" spans="7:9" x14ac:dyDescent="0.25">
      <c r="G538" s="176"/>
      <c r="H538" s="177"/>
      <c r="I538" s="176"/>
    </row>
    <row r="539" spans="7:9" x14ac:dyDescent="0.25">
      <c r="G539" s="176"/>
      <c r="H539" s="177"/>
      <c r="I539" s="176"/>
    </row>
    <row r="540" spans="7:9" x14ac:dyDescent="0.25">
      <c r="G540" s="176"/>
      <c r="H540" s="177"/>
      <c r="I540" s="176"/>
    </row>
    <row r="541" spans="7:9" x14ac:dyDescent="0.25">
      <c r="G541" s="176"/>
      <c r="H541" s="177"/>
      <c r="I541" s="176"/>
    </row>
    <row r="542" spans="7:9" x14ac:dyDescent="0.25">
      <c r="G542" s="176"/>
      <c r="H542" s="177"/>
      <c r="I542" s="176"/>
    </row>
    <row r="543" spans="7:9" x14ac:dyDescent="0.25">
      <c r="G543" s="176"/>
      <c r="H543" s="177"/>
      <c r="I543" s="176"/>
    </row>
    <row r="544" spans="7:9" x14ac:dyDescent="0.25">
      <c r="G544" s="176"/>
      <c r="H544" s="177"/>
      <c r="I544" s="176"/>
    </row>
    <row r="545" spans="7:9" x14ac:dyDescent="0.25">
      <c r="G545" s="176"/>
      <c r="H545" s="177"/>
      <c r="I545" s="176"/>
    </row>
    <row r="546" spans="7:9" x14ac:dyDescent="0.25">
      <c r="G546" s="176"/>
      <c r="H546" s="177"/>
      <c r="I546" s="176"/>
    </row>
    <row r="547" spans="7:9" x14ac:dyDescent="0.25">
      <c r="G547" s="176"/>
      <c r="H547" s="177"/>
      <c r="I547" s="176"/>
    </row>
    <row r="548" spans="7:9" x14ac:dyDescent="0.25">
      <c r="G548" s="176"/>
      <c r="H548" s="177"/>
      <c r="I548" s="176"/>
    </row>
    <row r="549" spans="7:9" x14ac:dyDescent="0.25">
      <c r="G549" s="176"/>
      <c r="H549" s="177"/>
      <c r="I549" s="176"/>
    </row>
    <row r="550" spans="7:9" x14ac:dyDescent="0.25">
      <c r="G550" s="176"/>
      <c r="H550" s="177"/>
      <c r="I550" s="176"/>
    </row>
    <row r="551" spans="7:9" x14ac:dyDescent="0.25">
      <c r="G551" s="176"/>
      <c r="H551" s="177"/>
      <c r="I551" s="176"/>
    </row>
    <row r="552" spans="7:9" x14ac:dyDescent="0.25">
      <c r="G552" s="176"/>
      <c r="H552" s="177"/>
      <c r="I552" s="176"/>
    </row>
    <row r="553" spans="7:9" x14ac:dyDescent="0.25">
      <c r="G553" s="176"/>
      <c r="H553" s="177"/>
      <c r="I553" s="176"/>
    </row>
    <row r="554" spans="7:9" x14ac:dyDescent="0.25">
      <c r="G554" s="176"/>
      <c r="H554" s="177"/>
      <c r="I554" s="176"/>
    </row>
    <row r="555" spans="7:9" x14ac:dyDescent="0.25">
      <c r="G555" s="176"/>
      <c r="H555" s="177"/>
      <c r="I555" s="176"/>
    </row>
    <row r="556" spans="7:9" x14ac:dyDescent="0.25">
      <c r="G556" s="176"/>
      <c r="H556" s="177"/>
      <c r="I556" s="176"/>
    </row>
    <row r="557" spans="7:9" x14ac:dyDescent="0.25">
      <c r="G557" s="176"/>
      <c r="H557" s="177"/>
      <c r="I557" s="176"/>
    </row>
    <row r="558" spans="7:9" x14ac:dyDescent="0.25">
      <c r="G558" s="176"/>
      <c r="H558" s="177"/>
      <c r="I558" s="176"/>
    </row>
    <row r="559" spans="7:9" x14ac:dyDescent="0.25">
      <c r="G559" s="176"/>
      <c r="H559" s="177"/>
      <c r="I559" s="176"/>
    </row>
    <row r="560" spans="7:9" x14ac:dyDescent="0.25">
      <c r="G560" s="176"/>
      <c r="H560" s="177"/>
      <c r="I560" s="176"/>
    </row>
    <row r="561" spans="7:9" x14ac:dyDescent="0.25">
      <c r="G561" s="176"/>
      <c r="H561" s="177"/>
      <c r="I561" s="176"/>
    </row>
    <row r="562" spans="7:9" x14ac:dyDescent="0.25">
      <c r="G562" s="176"/>
      <c r="H562" s="177"/>
      <c r="I562" s="176"/>
    </row>
    <row r="563" spans="7:9" x14ac:dyDescent="0.25">
      <c r="G563" s="176"/>
      <c r="H563" s="177"/>
      <c r="I563" s="176"/>
    </row>
    <row r="564" spans="7:9" x14ac:dyDescent="0.25">
      <c r="G564" s="176"/>
      <c r="H564" s="177"/>
      <c r="I564" s="176"/>
    </row>
    <row r="565" spans="7:9" x14ac:dyDescent="0.25">
      <c r="G565" s="176"/>
      <c r="H565" s="177"/>
      <c r="I565" s="176"/>
    </row>
    <row r="566" spans="7:9" x14ac:dyDescent="0.25">
      <c r="G566" s="176"/>
      <c r="H566" s="177"/>
      <c r="I566" s="176"/>
    </row>
    <row r="567" spans="7:9" x14ac:dyDescent="0.25">
      <c r="G567" s="176"/>
      <c r="H567" s="177"/>
      <c r="I567" s="176"/>
    </row>
    <row r="568" spans="7:9" x14ac:dyDescent="0.25">
      <c r="G568" s="176"/>
      <c r="H568" s="177"/>
      <c r="I568" s="176"/>
    </row>
    <row r="569" spans="7:9" x14ac:dyDescent="0.25">
      <c r="G569" s="176"/>
      <c r="H569" s="177"/>
      <c r="I569" s="176"/>
    </row>
    <row r="570" spans="7:9" x14ac:dyDescent="0.25">
      <c r="G570" s="176"/>
      <c r="H570" s="177"/>
      <c r="I570" s="176"/>
    </row>
    <row r="571" spans="7:9" x14ac:dyDescent="0.25">
      <c r="G571" s="176"/>
      <c r="H571" s="177"/>
      <c r="I571" s="176"/>
    </row>
    <row r="572" spans="7:9" x14ac:dyDescent="0.25">
      <c r="G572" s="176"/>
      <c r="H572" s="177"/>
      <c r="I572" s="176"/>
    </row>
    <row r="573" spans="7:9" x14ac:dyDescent="0.25">
      <c r="G573" s="176"/>
      <c r="H573" s="177"/>
      <c r="I573" s="176"/>
    </row>
    <row r="574" spans="7:9" x14ac:dyDescent="0.25">
      <c r="G574" s="176"/>
      <c r="H574" s="177"/>
      <c r="I574" s="176"/>
    </row>
    <row r="575" spans="7:9" x14ac:dyDescent="0.25">
      <c r="G575" s="176"/>
      <c r="H575" s="177"/>
      <c r="I575" s="176"/>
    </row>
    <row r="576" spans="7:9" x14ac:dyDescent="0.25">
      <c r="G576" s="176"/>
      <c r="H576" s="177"/>
      <c r="I576" s="176"/>
    </row>
    <row r="577" spans="7:9" x14ac:dyDescent="0.25">
      <c r="G577" s="176"/>
      <c r="H577" s="177"/>
      <c r="I577" s="176"/>
    </row>
    <row r="578" spans="7:9" x14ac:dyDescent="0.25">
      <c r="G578" s="176"/>
      <c r="H578" s="177"/>
      <c r="I578" s="176"/>
    </row>
    <row r="579" spans="7:9" x14ac:dyDescent="0.25">
      <c r="G579" s="176"/>
      <c r="H579" s="177"/>
      <c r="I579" s="176"/>
    </row>
    <row r="580" spans="7:9" x14ac:dyDescent="0.25">
      <c r="G580" s="176"/>
      <c r="H580" s="177"/>
      <c r="I580" s="176"/>
    </row>
    <row r="581" spans="7:9" x14ac:dyDescent="0.25">
      <c r="G581" s="176"/>
      <c r="H581" s="177"/>
      <c r="I581" s="176"/>
    </row>
    <row r="582" spans="7:9" x14ac:dyDescent="0.25">
      <c r="G582" s="176"/>
      <c r="H582" s="177"/>
      <c r="I582" s="176"/>
    </row>
    <row r="583" spans="7:9" x14ac:dyDescent="0.25">
      <c r="G583" s="176"/>
      <c r="H583" s="177"/>
      <c r="I583" s="176"/>
    </row>
    <row r="584" spans="7:9" x14ac:dyDescent="0.25">
      <c r="G584" s="176"/>
      <c r="H584" s="177"/>
      <c r="I584" s="176"/>
    </row>
    <row r="585" spans="7:9" x14ac:dyDescent="0.25">
      <c r="G585" s="176"/>
      <c r="H585" s="177"/>
      <c r="I585" s="176"/>
    </row>
    <row r="586" spans="7:9" x14ac:dyDescent="0.25">
      <c r="G586" s="176"/>
      <c r="H586" s="177"/>
      <c r="I586" s="176"/>
    </row>
    <row r="587" spans="7:9" x14ac:dyDescent="0.25">
      <c r="G587" s="176"/>
      <c r="H587" s="177"/>
      <c r="I587" s="176"/>
    </row>
    <row r="588" spans="7:9" x14ac:dyDescent="0.25">
      <c r="G588" s="176"/>
      <c r="H588" s="177"/>
      <c r="I588" s="176"/>
    </row>
    <row r="589" spans="7:9" x14ac:dyDescent="0.25">
      <c r="G589" s="176"/>
      <c r="H589" s="177"/>
      <c r="I589" s="176"/>
    </row>
    <row r="590" spans="7:9" x14ac:dyDescent="0.25">
      <c r="G590" s="176"/>
      <c r="H590" s="177"/>
      <c r="I590" s="176"/>
    </row>
    <row r="591" spans="7:9" x14ac:dyDescent="0.25">
      <c r="G591" s="176"/>
      <c r="H591" s="177"/>
      <c r="I591" s="176"/>
    </row>
    <row r="592" spans="7:9" x14ac:dyDescent="0.25">
      <c r="G592" s="176"/>
      <c r="H592" s="177"/>
      <c r="I592" s="176"/>
    </row>
    <row r="593" spans="7:9" x14ac:dyDescent="0.25">
      <c r="G593" s="176"/>
      <c r="H593" s="177"/>
      <c r="I593" s="176"/>
    </row>
    <row r="594" spans="7:9" x14ac:dyDescent="0.25">
      <c r="G594" s="176"/>
      <c r="H594" s="177"/>
      <c r="I594" s="176"/>
    </row>
    <row r="595" spans="7:9" x14ac:dyDescent="0.25">
      <c r="G595" s="176"/>
      <c r="H595" s="177"/>
      <c r="I595" s="176"/>
    </row>
    <row r="596" spans="7:9" x14ac:dyDescent="0.25">
      <c r="G596" s="176"/>
      <c r="H596" s="177"/>
      <c r="I596" s="176"/>
    </row>
    <row r="597" spans="7:9" x14ac:dyDescent="0.25">
      <c r="G597" s="176"/>
      <c r="H597" s="177"/>
      <c r="I597" s="176"/>
    </row>
    <row r="598" spans="7:9" x14ac:dyDescent="0.25">
      <c r="G598" s="176"/>
      <c r="H598" s="177"/>
      <c r="I598" s="176"/>
    </row>
    <row r="599" spans="7:9" x14ac:dyDescent="0.25">
      <c r="G599" s="176"/>
      <c r="H599" s="177"/>
      <c r="I599" s="176"/>
    </row>
    <row r="600" spans="7:9" x14ac:dyDescent="0.25">
      <c r="G600" s="176"/>
      <c r="H600" s="177"/>
      <c r="I600" s="176"/>
    </row>
    <row r="601" spans="7:9" x14ac:dyDescent="0.25">
      <c r="G601" s="176"/>
      <c r="H601" s="177"/>
      <c r="I601" s="176"/>
    </row>
    <row r="602" spans="7:9" x14ac:dyDescent="0.25">
      <c r="G602" s="176"/>
      <c r="H602" s="177"/>
      <c r="I602" s="176"/>
    </row>
    <row r="603" spans="7:9" x14ac:dyDescent="0.25">
      <c r="G603" s="176"/>
      <c r="H603" s="177"/>
      <c r="I603" s="176"/>
    </row>
    <row r="604" spans="7:9" x14ac:dyDescent="0.25">
      <c r="G604" s="176"/>
      <c r="H604" s="177"/>
      <c r="I604" s="176"/>
    </row>
    <row r="605" spans="7:9" x14ac:dyDescent="0.25">
      <c r="G605" s="176"/>
      <c r="H605" s="177"/>
      <c r="I605" s="176"/>
    </row>
    <row r="606" spans="7:9" x14ac:dyDescent="0.25">
      <c r="G606" s="176"/>
      <c r="H606" s="177"/>
      <c r="I606" s="176"/>
    </row>
    <row r="607" spans="7:9" x14ac:dyDescent="0.25">
      <c r="G607" s="176"/>
      <c r="H607" s="177"/>
      <c r="I607" s="176"/>
    </row>
    <row r="608" spans="7:9" x14ac:dyDescent="0.25">
      <c r="G608" s="176"/>
      <c r="H608" s="177"/>
      <c r="I608" s="176"/>
    </row>
    <row r="609" spans="7:9" x14ac:dyDescent="0.25">
      <c r="G609" s="176"/>
      <c r="H609" s="177"/>
      <c r="I609" s="176"/>
    </row>
    <row r="610" spans="7:9" x14ac:dyDescent="0.25">
      <c r="G610" s="176"/>
      <c r="H610" s="177"/>
      <c r="I610" s="176"/>
    </row>
    <row r="611" spans="7:9" x14ac:dyDescent="0.25">
      <c r="G611" s="176"/>
      <c r="H611" s="177"/>
      <c r="I611" s="176"/>
    </row>
    <row r="612" spans="7:9" x14ac:dyDescent="0.25">
      <c r="G612" s="176"/>
      <c r="H612" s="177"/>
      <c r="I612" s="176"/>
    </row>
    <row r="613" spans="7:9" x14ac:dyDescent="0.25">
      <c r="G613" s="176"/>
      <c r="H613" s="177"/>
      <c r="I613" s="176"/>
    </row>
    <row r="614" spans="7:9" x14ac:dyDescent="0.25">
      <c r="G614" s="176"/>
      <c r="H614" s="177"/>
      <c r="I614" s="176"/>
    </row>
    <row r="615" spans="7:9" x14ac:dyDescent="0.25">
      <c r="G615" s="176"/>
      <c r="H615" s="177"/>
      <c r="I615" s="176"/>
    </row>
    <row r="616" spans="7:9" x14ac:dyDescent="0.25">
      <c r="G616" s="176"/>
      <c r="H616" s="177"/>
      <c r="I616" s="176"/>
    </row>
    <row r="617" spans="7:9" x14ac:dyDescent="0.25">
      <c r="G617" s="176"/>
      <c r="H617" s="177"/>
      <c r="I617" s="176"/>
    </row>
    <row r="618" spans="7:9" x14ac:dyDescent="0.25">
      <c r="G618" s="176"/>
      <c r="H618" s="177"/>
      <c r="I618" s="176"/>
    </row>
    <row r="619" spans="7:9" x14ac:dyDescent="0.25">
      <c r="G619" s="176"/>
      <c r="H619" s="177"/>
      <c r="I619" s="176"/>
    </row>
    <row r="620" spans="7:9" x14ac:dyDescent="0.25">
      <c r="G620" s="176"/>
      <c r="H620" s="177"/>
      <c r="I620" s="176"/>
    </row>
    <row r="621" spans="7:9" x14ac:dyDescent="0.25">
      <c r="G621" s="176"/>
      <c r="H621" s="177"/>
      <c r="I621" s="176"/>
    </row>
    <row r="622" spans="7:9" x14ac:dyDescent="0.25">
      <c r="G622" s="176"/>
      <c r="H622" s="177"/>
      <c r="I622" s="176"/>
    </row>
    <row r="623" spans="7:9" x14ac:dyDescent="0.25">
      <c r="G623" s="176"/>
      <c r="H623" s="177"/>
      <c r="I623" s="176"/>
    </row>
    <row r="624" spans="7:9" x14ac:dyDescent="0.25">
      <c r="G624" s="176"/>
      <c r="H624" s="177"/>
      <c r="I624" s="176"/>
    </row>
    <row r="625" spans="7:9" x14ac:dyDescent="0.25">
      <c r="G625" s="176"/>
      <c r="H625" s="177"/>
      <c r="I625" s="176"/>
    </row>
    <row r="626" spans="7:9" x14ac:dyDescent="0.25">
      <c r="G626" s="176"/>
      <c r="H626" s="177"/>
      <c r="I626" s="176"/>
    </row>
    <row r="627" spans="7:9" x14ac:dyDescent="0.25">
      <c r="G627" s="176"/>
      <c r="H627" s="177"/>
      <c r="I627" s="176"/>
    </row>
    <row r="628" spans="7:9" x14ac:dyDescent="0.25">
      <c r="G628" s="176"/>
      <c r="H628" s="177"/>
      <c r="I628" s="176"/>
    </row>
    <row r="629" spans="7:9" x14ac:dyDescent="0.25">
      <c r="G629" s="176"/>
      <c r="H629" s="177"/>
      <c r="I629" s="176"/>
    </row>
    <row r="630" spans="7:9" x14ac:dyDescent="0.25">
      <c r="G630" s="176"/>
      <c r="H630" s="177"/>
      <c r="I630" s="176"/>
    </row>
    <row r="631" spans="7:9" x14ac:dyDescent="0.25">
      <c r="G631" s="176"/>
      <c r="H631" s="177"/>
      <c r="I631" s="176"/>
    </row>
    <row r="632" spans="7:9" x14ac:dyDescent="0.25">
      <c r="G632" s="176"/>
      <c r="H632" s="177"/>
      <c r="I632" s="176"/>
    </row>
    <row r="633" spans="7:9" x14ac:dyDescent="0.25">
      <c r="G633" s="176"/>
      <c r="H633" s="177"/>
      <c r="I633" s="176"/>
    </row>
    <row r="634" spans="7:9" x14ac:dyDescent="0.25">
      <c r="G634" s="176"/>
      <c r="H634" s="177"/>
      <c r="I634" s="176"/>
    </row>
    <row r="635" spans="7:9" x14ac:dyDescent="0.25">
      <c r="G635" s="176"/>
      <c r="H635" s="177"/>
      <c r="I635" s="176"/>
    </row>
    <row r="636" spans="7:9" x14ac:dyDescent="0.25">
      <c r="G636" s="176"/>
      <c r="H636" s="177"/>
      <c r="I636" s="176"/>
    </row>
    <row r="637" spans="7:9" x14ac:dyDescent="0.25">
      <c r="G637" s="176"/>
      <c r="H637" s="177"/>
      <c r="I637" s="176"/>
    </row>
    <row r="638" spans="7:9" x14ac:dyDescent="0.25">
      <c r="G638" s="176"/>
      <c r="H638" s="177"/>
      <c r="I638" s="176"/>
    </row>
    <row r="639" spans="7:9" x14ac:dyDescent="0.25">
      <c r="G639" s="176"/>
      <c r="H639" s="177"/>
      <c r="I639" s="176"/>
    </row>
    <row r="640" spans="7:9" x14ac:dyDescent="0.25">
      <c r="G640" s="176"/>
      <c r="H640" s="177"/>
      <c r="I640" s="176"/>
    </row>
    <row r="641" spans="7:9" x14ac:dyDescent="0.25">
      <c r="G641" s="176"/>
      <c r="H641" s="177"/>
      <c r="I641" s="176"/>
    </row>
    <row r="642" spans="7:9" x14ac:dyDescent="0.25">
      <c r="G642" s="176"/>
      <c r="H642" s="177"/>
      <c r="I642" s="176"/>
    </row>
    <row r="643" spans="7:9" x14ac:dyDescent="0.25">
      <c r="G643" s="176"/>
      <c r="H643" s="177"/>
      <c r="I643" s="176"/>
    </row>
    <row r="644" spans="7:9" x14ac:dyDescent="0.25">
      <c r="G644" s="176"/>
      <c r="H644" s="177"/>
      <c r="I644" s="176"/>
    </row>
    <row r="645" spans="7:9" x14ac:dyDescent="0.25">
      <c r="G645" s="176"/>
      <c r="H645" s="177"/>
      <c r="I645" s="176"/>
    </row>
    <row r="646" spans="7:9" x14ac:dyDescent="0.25">
      <c r="G646" s="176"/>
      <c r="H646" s="177"/>
      <c r="I646" s="176"/>
    </row>
    <row r="647" spans="7:9" x14ac:dyDescent="0.25">
      <c r="G647" s="176"/>
      <c r="H647" s="177"/>
      <c r="I647" s="176"/>
    </row>
    <row r="648" spans="7:9" x14ac:dyDescent="0.25">
      <c r="G648" s="176"/>
      <c r="H648" s="177"/>
      <c r="I648" s="176"/>
    </row>
    <row r="649" spans="7:9" x14ac:dyDescent="0.25">
      <c r="G649" s="176"/>
      <c r="H649" s="177"/>
      <c r="I649" s="176"/>
    </row>
    <row r="650" spans="7:9" x14ac:dyDescent="0.25">
      <c r="G650" s="176"/>
      <c r="H650" s="177"/>
      <c r="I650" s="176"/>
    </row>
    <row r="651" spans="7:9" x14ac:dyDescent="0.25">
      <c r="G651" s="176"/>
      <c r="H651" s="177"/>
      <c r="I651" s="176"/>
    </row>
    <row r="652" spans="7:9" x14ac:dyDescent="0.25">
      <c r="G652" s="176"/>
      <c r="H652" s="177"/>
      <c r="I652" s="176"/>
    </row>
    <row r="653" spans="7:9" x14ac:dyDescent="0.25">
      <c r="G653" s="176"/>
      <c r="H653" s="177"/>
      <c r="I653" s="176"/>
    </row>
    <row r="654" spans="7:9" x14ac:dyDescent="0.25">
      <c r="G654" s="176"/>
      <c r="H654" s="177"/>
      <c r="I654" s="176"/>
    </row>
    <row r="655" spans="7:9" x14ac:dyDescent="0.25">
      <c r="G655" s="176"/>
      <c r="H655" s="177"/>
      <c r="I655" s="176"/>
    </row>
    <row r="656" spans="7:9" x14ac:dyDescent="0.25">
      <c r="G656" s="176"/>
      <c r="H656" s="177"/>
      <c r="I656" s="176"/>
    </row>
    <row r="657" spans="7:9" x14ac:dyDescent="0.25">
      <c r="G657" s="176"/>
      <c r="H657" s="177"/>
      <c r="I657" s="176"/>
    </row>
    <row r="658" spans="7:9" x14ac:dyDescent="0.25">
      <c r="G658" s="176"/>
      <c r="H658" s="177"/>
      <c r="I658" s="176"/>
    </row>
    <row r="659" spans="7:9" x14ac:dyDescent="0.25">
      <c r="G659" s="176"/>
      <c r="H659" s="177"/>
      <c r="I659" s="176"/>
    </row>
    <row r="660" spans="7:9" x14ac:dyDescent="0.25">
      <c r="G660" s="176"/>
      <c r="H660" s="177"/>
      <c r="I660" s="176"/>
    </row>
    <row r="661" spans="7:9" x14ac:dyDescent="0.25">
      <c r="G661" s="176"/>
      <c r="H661" s="177"/>
      <c r="I661" s="176"/>
    </row>
    <row r="662" spans="7:9" x14ac:dyDescent="0.25">
      <c r="G662" s="176"/>
      <c r="H662" s="177"/>
      <c r="I662" s="176"/>
    </row>
    <row r="663" spans="7:9" x14ac:dyDescent="0.25">
      <c r="G663" s="176"/>
      <c r="H663" s="177"/>
      <c r="I663" s="176"/>
    </row>
    <row r="664" spans="7:9" x14ac:dyDescent="0.25">
      <c r="G664" s="176"/>
      <c r="H664" s="177"/>
      <c r="I664" s="176"/>
    </row>
    <row r="665" spans="7:9" x14ac:dyDescent="0.25">
      <c r="G665" s="176"/>
      <c r="H665" s="177"/>
      <c r="I665" s="176"/>
    </row>
    <row r="666" spans="7:9" x14ac:dyDescent="0.25">
      <c r="G666" s="176"/>
      <c r="H666" s="177"/>
      <c r="I666" s="176"/>
    </row>
    <row r="667" spans="7:9" x14ac:dyDescent="0.25">
      <c r="G667" s="176"/>
      <c r="H667" s="177"/>
      <c r="I667" s="176"/>
    </row>
    <row r="668" spans="7:9" x14ac:dyDescent="0.25">
      <c r="G668" s="176"/>
      <c r="H668" s="177"/>
      <c r="I668" s="176"/>
    </row>
    <row r="669" spans="7:9" x14ac:dyDescent="0.25">
      <c r="G669" s="176"/>
      <c r="H669" s="177"/>
      <c r="I669" s="176"/>
    </row>
    <row r="670" spans="7:9" x14ac:dyDescent="0.25">
      <c r="G670" s="176"/>
      <c r="H670" s="177"/>
      <c r="I670" s="176"/>
    </row>
    <row r="671" spans="7:9" x14ac:dyDescent="0.25">
      <c r="G671" s="176"/>
      <c r="H671" s="177"/>
      <c r="I671" s="176"/>
    </row>
    <row r="672" spans="7:9" x14ac:dyDescent="0.25">
      <c r="G672" s="176"/>
      <c r="H672" s="177"/>
      <c r="I672" s="176"/>
    </row>
    <row r="673" spans="7:9" x14ac:dyDescent="0.25">
      <c r="G673" s="176"/>
      <c r="H673" s="177"/>
      <c r="I673" s="176"/>
    </row>
    <row r="674" spans="7:9" x14ac:dyDescent="0.25">
      <c r="G674" s="176"/>
      <c r="H674" s="177"/>
      <c r="I674" s="176"/>
    </row>
    <row r="675" spans="7:9" x14ac:dyDescent="0.25">
      <c r="G675" s="176"/>
      <c r="H675" s="177"/>
      <c r="I675" s="176"/>
    </row>
    <row r="676" spans="7:9" x14ac:dyDescent="0.25">
      <c r="G676" s="176"/>
      <c r="H676" s="177"/>
      <c r="I676" s="176"/>
    </row>
    <row r="677" spans="7:9" x14ac:dyDescent="0.25">
      <c r="G677" s="176"/>
      <c r="H677" s="177"/>
      <c r="I677" s="176"/>
    </row>
    <row r="678" spans="7:9" x14ac:dyDescent="0.25">
      <c r="G678" s="176"/>
      <c r="H678" s="177"/>
      <c r="I678" s="176"/>
    </row>
    <row r="679" spans="7:9" x14ac:dyDescent="0.25">
      <c r="G679" s="176"/>
      <c r="H679" s="177"/>
      <c r="I679" s="176"/>
    </row>
    <row r="680" spans="7:9" x14ac:dyDescent="0.25">
      <c r="G680" s="176"/>
      <c r="H680" s="177"/>
      <c r="I680" s="176"/>
    </row>
    <row r="681" spans="7:9" x14ac:dyDescent="0.25">
      <c r="G681" s="176"/>
      <c r="H681" s="177"/>
      <c r="I681" s="176"/>
    </row>
    <row r="682" spans="7:9" x14ac:dyDescent="0.25">
      <c r="G682" s="176"/>
      <c r="H682" s="177"/>
      <c r="I682" s="176"/>
    </row>
    <row r="683" spans="7:9" x14ac:dyDescent="0.25">
      <c r="G683" s="176"/>
      <c r="H683" s="177"/>
      <c r="I683" s="176"/>
    </row>
    <row r="684" spans="7:9" x14ac:dyDescent="0.25">
      <c r="G684" s="176"/>
      <c r="H684" s="177"/>
      <c r="I684" s="176"/>
    </row>
    <row r="685" spans="7:9" x14ac:dyDescent="0.25">
      <c r="G685" s="176"/>
      <c r="H685" s="177"/>
      <c r="I685" s="176"/>
    </row>
    <row r="686" spans="7:9" x14ac:dyDescent="0.25">
      <c r="G686" s="176"/>
      <c r="H686" s="177"/>
      <c r="I686" s="176"/>
    </row>
    <row r="687" spans="7:9" x14ac:dyDescent="0.25">
      <c r="G687" s="176"/>
      <c r="H687" s="177"/>
      <c r="I687" s="176"/>
    </row>
    <row r="688" spans="7:9" x14ac:dyDescent="0.25">
      <c r="G688" s="176"/>
      <c r="H688" s="177"/>
      <c r="I688" s="176"/>
    </row>
    <row r="689" spans="7:9" x14ac:dyDescent="0.25">
      <c r="G689" s="176"/>
      <c r="H689" s="177"/>
      <c r="I689" s="176"/>
    </row>
    <row r="690" spans="7:9" x14ac:dyDescent="0.25">
      <c r="G690" s="176"/>
      <c r="H690" s="177"/>
      <c r="I690" s="176"/>
    </row>
    <row r="691" spans="7:9" x14ac:dyDescent="0.25">
      <c r="G691" s="176"/>
      <c r="H691" s="177"/>
      <c r="I691" s="176"/>
    </row>
    <row r="692" spans="7:9" x14ac:dyDescent="0.25">
      <c r="G692" s="176"/>
      <c r="H692" s="177"/>
      <c r="I692" s="176"/>
    </row>
    <row r="693" spans="7:9" x14ac:dyDescent="0.25">
      <c r="G693" s="176"/>
      <c r="H693" s="177"/>
      <c r="I693" s="176"/>
    </row>
    <row r="694" spans="7:9" x14ac:dyDescent="0.25">
      <c r="G694" s="176"/>
      <c r="H694" s="177"/>
      <c r="I694" s="176"/>
    </row>
    <row r="695" spans="7:9" x14ac:dyDescent="0.25">
      <c r="G695" s="176"/>
      <c r="H695" s="177"/>
      <c r="I695" s="176"/>
    </row>
    <row r="696" spans="7:9" x14ac:dyDescent="0.25">
      <c r="G696" s="176"/>
      <c r="H696" s="177"/>
      <c r="I696" s="176"/>
    </row>
    <row r="697" spans="7:9" x14ac:dyDescent="0.25">
      <c r="G697" s="176"/>
      <c r="H697" s="177"/>
      <c r="I697" s="176"/>
    </row>
    <row r="698" spans="7:9" x14ac:dyDescent="0.25">
      <c r="G698" s="176"/>
      <c r="H698" s="177"/>
      <c r="I698" s="176"/>
    </row>
    <row r="699" spans="7:9" x14ac:dyDescent="0.25">
      <c r="G699" s="176"/>
      <c r="H699" s="177"/>
      <c r="I699" s="176"/>
    </row>
    <row r="700" spans="7:9" x14ac:dyDescent="0.25">
      <c r="G700" s="176"/>
      <c r="H700" s="177"/>
      <c r="I700" s="176"/>
    </row>
    <row r="701" spans="7:9" x14ac:dyDescent="0.25">
      <c r="G701" s="176"/>
      <c r="H701" s="177"/>
      <c r="I701" s="176"/>
    </row>
    <row r="702" spans="7:9" x14ac:dyDescent="0.25">
      <c r="G702" s="176"/>
      <c r="H702" s="177"/>
      <c r="I702" s="176"/>
    </row>
    <row r="703" spans="7:9" x14ac:dyDescent="0.25">
      <c r="G703" s="176"/>
      <c r="H703" s="177"/>
      <c r="I703" s="176"/>
    </row>
    <row r="704" spans="7:9" x14ac:dyDescent="0.25">
      <c r="G704" s="176"/>
      <c r="H704" s="177"/>
      <c r="I704" s="176"/>
    </row>
    <row r="705" spans="7:9" x14ac:dyDescent="0.25">
      <c r="G705" s="176"/>
      <c r="H705" s="177"/>
      <c r="I705" s="176"/>
    </row>
    <row r="706" spans="7:9" x14ac:dyDescent="0.25">
      <c r="G706" s="176"/>
      <c r="H706" s="177"/>
      <c r="I706" s="176"/>
    </row>
    <row r="707" spans="7:9" x14ac:dyDescent="0.25">
      <c r="G707" s="176"/>
      <c r="H707" s="177"/>
      <c r="I707" s="176"/>
    </row>
    <row r="708" spans="7:9" x14ac:dyDescent="0.25">
      <c r="G708" s="176"/>
      <c r="H708" s="177"/>
      <c r="I708" s="176"/>
    </row>
    <row r="709" spans="7:9" x14ac:dyDescent="0.25">
      <c r="G709" s="176"/>
      <c r="H709" s="177"/>
      <c r="I709" s="176"/>
    </row>
    <row r="710" spans="7:9" x14ac:dyDescent="0.25">
      <c r="G710" s="176"/>
      <c r="H710" s="177"/>
      <c r="I710" s="176"/>
    </row>
    <row r="711" spans="7:9" x14ac:dyDescent="0.25">
      <c r="G711" s="176"/>
      <c r="H711" s="177"/>
      <c r="I711" s="176"/>
    </row>
    <row r="712" spans="7:9" x14ac:dyDescent="0.25">
      <c r="G712" s="176"/>
      <c r="H712" s="177"/>
      <c r="I712" s="176"/>
    </row>
    <row r="713" spans="7:9" x14ac:dyDescent="0.25">
      <c r="G713" s="176"/>
      <c r="H713" s="177"/>
      <c r="I713" s="176"/>
    </row>
    <row r="714" spans="7:9" x14ac:dyDescent="0.25">
      <c r="G714" s="176"/>
      <c r="H714" s="177"/>
      <c r="I714" s="176"/>
    </row>
    <row r="715" spans="7:9" x14ac:dyDescent="0.25">
      <c r="G715" s="176"/>
      <c r="H715" s="177"/>
      <c r="I715" s="176"/>
    </row>
    <row r="716" spans="7:9" x14ac:dyDescent="0.25">
      <c r="G716" s="176"/>
      <c r="H716" s="177"/>
      <c r="I716" s="176"/>
    </row>
    <row r="717" spans="7:9" x14ac:dyDescent="0.25">
      <c r="G717" s="176"/>
      <c r="H717" s="177"/>
      <c r="I717" s="176"/>
    </row>
    <row r="718" spans="7:9" x14ac:dyDescent="0.25">
      <c r="G718" s="176"/>
      <c r="H718" s="177"/>
      <c r="I718" s="176"/>
    </row>
    <row r="719" spans="7:9" x14ac:dyDescent="0.25">
      <c r="G719" s="176"/>
      <c r="H719" s="177"/>
      <c r="I719" s="176"/>
    </row>
    <row r="720" spans="7:9" x14ac:dyDescent="0.25">
      <c r="G720" s="176"/>
      <c r="H720" s="177"/>
      <c r="I720" s="176"/>
    </row>
    <row r="721" spans="7:9" x14ac:dyDescent="0.25">
      <c r="G721" s="176"/>
      <c r="H721" s="177"/>
      <c r="I721" s="176"/>
    </row>
    <row r="722" spans="7:9" x14ac:dyDescent="0.25">
      <c r="G722" s="176"/>
      <c r="H722" s="177"/>
      <c r="I722" s="176"/>
    </row>
    <row r="723" spans="7:9" x14ac:dyDescent="0.25">
      <c r="G723" s="176"/>
      <c r="H723" s="177"/>
      <c r="I723" s="176"/>
    </row>
    <row r="724" spans="7:9" x14ac:dyDescent="0.25">
      <c r="G724" s="176"/>
      <c r="H724" s="177"/>
      <c r="I724" s="176"/>
    </row>
    <row r="725" spans="7:9" x14ac:dyDescent="0.25">
      <c r="G725" s="176"/>
      <c r="H725" s="177"/>
      <c r="I725" s="176"/>
    </row>
    <row r="726" spans="7:9" x14ac:dyDescent="0.25">
      <c r="G726" s="176"/>
      <c r="H726" s="177"/>
      <c r="I726" s="176"/>
    </row>
    <row r="727" spans="7:9" x14ac:dyDescent="0.25">
      <c r="G727" s="176"/>
      <c r="H727" s="177"/>
      <c r="I727" s="176"/>
    </row>
    <row r="728" spans="7:9" x14ac:dyDescent="0.25">
      <c r="G728" s="176"/>
      <c r="H728" s="177"/>
      <c r="I728" s="176"/>
    </row>
    <row r="729" spans="7:9" x14ac:dyDescent="0.25">
      <c r="G729" s="176"/>
      <c r="H729" s="177"/>
      <c r="I729" s="176"/>
    </row>
    <row r="730" spans="7:9" x14ac:dyDescent="0.25">
      <c r="G730" s="176"/>
      <c r="H730" s="177"/>
      <c r="I730" s="176"/>
    </row>
    <row r="731" spans="7:9" x14ac:dyDescent="0.25">
      <c r="G731" s="176"/>
      <c r="H731" s="177"/>
      <c r="I731" s="176"/>
    </row>
    <row r="732" spans="7:9" x14ac:dyDescent="0.25">
      <c r="G732" s="176"/>
      <c r="H732" s="177"/>
      <c r="I732" s="176"/>
    </row>
    <row r="733" spans="7:9" x14ac:dyDescent="0.25">
      <c r="G733" s="176"/>
      <c r="H733" s="177"/>
      <c r="I733" s="176"/>
    </row>
    <row r="734" spans="7:9" x14ac:dyDescent="0.25">
      <c r="G734" s="176"/>
      <c r="H734" s="177"/>
      <c r="I734" s="176"/>
    </row>
    <row r="735" spans="7:9" x14ac:dyDescent="0.25">
      <c r="G735" s="176"/>
      <c r="H735" s="177"/>
      <c r="I735" s="176"/>
    </row>
    <row r="736" spans="7:9" x14ac:dyDescent="0.25">
      <c r="G736" s="176"/>
      <c r="H736" s="177"/>
      <c r="I736" s="176"/>
    </row>
    <row r="737" spans="7:9" x14ac:dyDescent="0.25">
      <c r="G737" s="176"/>
      <c r="H737" s="177"/>
      <c r="I737" s="176"/>
    </row>
    <row r="738" spans="7:9" x14ac:dyDescent="0.25">
      <c r="G738" s="176"/>
      <c r="H738" s="177"/>
      <c r="I738" s="176"/>
    </row>
    <row r="739" spans="7:9" x14ac:dyDescent="0.25">
      <c r="G739" s="176"/>
      <c r="H739" s="177"/>
      <c r="I739" s="176"/>
    </row>
    <row r="740" spans="7:9" x14ac:dyDescent="0.25">
      <c r="G740" s="176"/>
      <c r="H740" s="177"/>
      <c r="I740" s="176"/>
    </row>
    <row r="741" spans="7:9" x14ac:dyDescent="0.25">
      <c r="G741" s="176"/>
      <c r="H741" s="177"/>
      <c r="I741" s="176"/>
    </row>
    <row r="742" spans="7:9" x14ac:dyDescent="0.25">
      <c r="G742" s="176"/>
      <c r="H742" s="177"/>
      <c r="I742" s="176"/>
    </row>
    <row r="743" spans="7:9" x14ac:dyDescent="0.25">
      <c r="G743" s="176"/>
      <c r="H743" s="177"/>
      <c r="I743" s="176"/>
    </row>
    <row r="744" spans="7:9" x14ac:dyDescent="0.25">
      <c r="G744" s="176"/>
      <c r="H744" s="177"/>
      <c r="I744" s="176"/>
    </row>
    <row r="745" spans="7:9" x14ac:dyDescent="0.25">
      <c r="G745" s="176"/>
      <c r="H745" s="177"/>
      <c r="I745" s="176"/>
    </row>
    <row r="746" spans="7:9" x14ac:dyDescent="0.25">
      <c r="G746" s="176"/>
      <c r="H746" s="177"/>
      <c r="I746" s="176"/>
    </row>
    <row r="747" spans="7:9" x14ac:dyDescent="0.25">
      <c r="G747" s="176"/>
      <c r="H747" s="177"/>
      <c r="I747" s="176"/>
    </row>
    <row r="748" spans="7:9" x14ac:dyDescent="0.25">
      <c r="G748" s="176"/>
      <c r="H748" s="177"/>
      <c r="I748" s="176"/>
    </row>
    <row r="749" spans="7:9" x14ac:dyDescent="0.25">
      <c r="G749" s="176"/>
      <c r="H749" s="177"/>
      <c r="I749" s="176"/>
    </row>
    <row r="750" spans="7:9" x14ac:dyDescent="0.25">
      <c r="G750" s="176"/>
      <c r="H750" s="177"/>
      <c r="I750" s="176"/>
    </row>
    <row r="751" spans="7:9" x14ac:dyDescent="0.25">
      <c r="G751" s="176"/>
      <c r="H751" s="177"/>
      <c r="I751" s="176"/>
    </row>
    <row r="752" spans="7:9" x14ac:dyDescent="0.25">
      <c r="G752" s="176"/>
      <c r="H752" s="177"/>
      <c r="I752" s="176"/>
    </row>
    <row r="753" spans="7:9" x14ac:dyDescent="0.25">
      <c r="G753" s="176"/>
      <c r="H753" s="177"/>
      <c r="I753" s="176"/>
    </row>
    <row r="754" spans="7:9" x14ac:dyDescent="0.25">
      <c r="G754" s="176"/>
      <c r="H754" s="177"/>
      <c r="I754" s="176"/>
    </row>
    <row r="755" spans="7:9" x14ac:dyDescent="0.25">
      <c r="G755" s="176"/>
      <c r="H755" s="177"/>
      <c r="I755" s="176"/>
    </row>
    <row r="756" spans="7:9" x14ac:dyDescent="0.25">
      <c r="G756" s="176"/>
      <c r="H756" s="177"/>
      <c r="I756" s="176"/>
    </row>
    <row r="757" spans="7:9" x14ac:dyDescent="0.25">
      <c r="G757" s="176"/>
      <c r="H757" s="177"/>
      <c r="I757" s="176"/>
    </row>
    <row r="758" spans="7:9" x14ac:dyDescent="0.25">
      <c r="G758" s="176"/>
      <c r="H758" s="177"/>
      <c r="I758" s="176"/>
    </row>
    <row r="759" spans="7:9" x14ac:dyDescent="0.25">
      <c r="G759" s="176"/>
      <c r="H759" s="177"/>
      <c r="I759" s="176"/>
    </row>
    <row r="760" spans="7:9" x14ac:dyDescent="0.25">
      <c r="G760" s="176"/>
      <c r="H760" s="177"/>
      <c r="I760" s="176"/>
    </row>
    <row r="761" spans="7:9" x14ac:dyDescent="0.25">
      <c r="G761" s="176"/>
      <c r="H761" s="177"/>
      <c r="I761" s="176"/>
    </row>
    <row r="762" spans="7:9" x14ac:dyDescent="0.25">
      <c r="G762" s="176"/>
      <c r="H762" s="177"/>
      <c r="I762" s="176"/>
    </row>
    <row r="763" spans="7:9" x14ac:dyDescent="0.25">
      <c r="G763" s="176"/>
      <c r="H763" s="177"/>
      <c r="I763" s="176"/>
    </row>
    <row r="764" spans="7:9" x14ac:dyDescent="0.25">
      <c r="G764" s="176"/>
      <c r="H764" s="177"/>
      <c r="I764" s="176"/>
    </row>
    <row r="765" spans="7:9" x14ac:dyDescent="0.25">
      <c r="G765" s="176"/>
      <c r="H765" s="177"/>
      <c r="I765" s="176"/>
    </row>
    <row r="766" spans="7:9" x14ac:dyDescent="0.25">
      <c r="G766" s="176"/>
      <c r="H766" s="177"/>
      <c r="I766" s="176"/>
    </row>
    <row r="767" spans="7:9" x14ac:dyDescent="0.25">
      <c r="G767" s="176"/>
      <c r="H767" s="177"/>
      <c r="I767" s="176"/>
    </row>
    <row r="768" spans="7:9" x14ac:dyDescent="0.25">
      <c r="G768" s="176"/>
      <c r="H768" s="177"/>
      <c r="I768" s="176"/>
    </row>
    <row r="769" spans="7:9" x14ac:dyDescent="0.25">
      <c r="G769" s="176"/>
      <c r="H769" s="177"/>
      <c r="I769" s="176"/>
    </row>
    <row r="770" spans="7:9" x14ac:dyDescent="0.25">
      <c r="G770" s="176"/>
      <c r="H770" s="177"/>
      <c r="I770" s="176"/>
    </row>
    <row r="771" spans="7:9" x14ac:dyDescent="0.25">
      <c r="G771" s="176"/>
      <c r="H771" s="177"/>
      <c r="I771" s="176"/>
    </row>
    <row r="772" spans="7:9" x14ac:dyDescent="0.25">
      <c r="G772" s="176"/>
      <c r="H772" s="177"/>
      <c r="I772" s="176"/>
    </row>
    <row r="773" spans="7:9" x14ac:dyDescent="0.25">
      <c r="G773" s="176"/>
      <c r="H773" s="177"/>
      <c r="I773" s="176"/>
    </row>
    <row r="774" spans="7:9" x14ac:dyDescent="0.25">
      <c r="G774" s="176"/>
      <c r="H774" s="177"/>
      <c r="I774" s="176"/>
    </row>
    <row r="775" spans="7:9" x14ac:dyDescent="0.25">
      <c r="G775" s="176"/>
      <c r="H775" s="177"/>
      <c r="I775" s="176"/>
    </row>
    <row r="776" spans="7:9" x14ac:dyDescent="0.25">
      <c r="G776" s="176"/>
      <c r="H776" s="177"/>
      <c r="I776" s="176"/>
    </row>
    <row r="777" spans="7:9" x14ac:dyDescent="0.25">
      <c r="G777" s="176"/>
      <c r="H777" s="177"/>
      <c r="I777" s="176"/>
    </row>
    <row r="778" spans="7:9" x14ac:dyDescent="0.25">
      <c r="G778" s="176"/>
      <c r="H778" s="177"/>
      <c r="I778" s="176"/>
    </row>
    <row r="779" spans="7:9" x14ac:dyDescent="0.25">
      <c r="G779" s="176"/>
      <c r="H779" s="177"/>
      <c r="I779" s="176"/>
    </row>
    <row r="780" spans="7:9" x14ac:dyDescent="0.25">
      <c r="G780" s="176"/>
      <c r="H780" s="177"/>
      <c r="I780" s="176"/>
    </row>
    <row r="781" spans="7:9" x14ac:dyDescent="0.25">
      <c r="G781" s="176"/>
      <c r="H781" s="177"/>
      <c r="I781" s="176"/>
    </row>
    <row r="782" spans="7:9" x14ac:dyDescent="0.25">
      <c r="G782" s="176"/>
      <c r="H782" s="177"/>
      <c r="I782" s="176"/>
    </row>
    <row r="783" spans="7:9" x14ac:dyDescent="0.25">
      <c r="G783" s="176"/>
      <c r="H783" s="177"/>
      <c r="I783" s="176"/>
    </row>
    <row r="784" spans="7:9" x14ac:dyDescent="0.25">
      <c r="G784" s="176"/>
      <c r="H784" s="177"/>
      <c r="I784" s="176"/>
    </row>
    <row r="785" spans="7:9" x14ac:dyDescent="0.25">
      <c r="G785" s="176"/>
      <c r="H785" s="177"/>
      <c r="I785" s="176"/>
    </row>
    <row r="786" spans="7:9" x14ac:dyDescent="0.25">
      <c r="G786" s="176"/>
      <c r="H786" s="177"/>
      <c r="I786" s="176"/>
    </row>
    <row r="787" spans="7:9" x14ac:dyDescent="0.25">
      <c r="G787" s="176"/>
      <c r="H787" s="177"/>
      <c r="I787" s="176"/>
    </row>
    <row r="788" spans="7:9" x14ac:dyDescent="0.25">
      <c r="G788" s="176"/>
      <c r="H788" s="177"/>
      <c r="I788" s="176"/>
    </row>
    <row r="789" spans="7:9" x14ac:dyDescent="0.25">
      <c r="G789" s="176"/>
      <c r="H789" s="177"/>
      <c r="I789" s="176"/>
    </row>
    <row r="790" spans="7:9" x14ac:dyDescent="0.25">
      <c r="G790" s="176"/>
      <c r="H790" s="177"/>
      <c r="I790" s="176"/>
    </row>
    <row r="791" spans="7:9" x14ac:dyDescent="0.25">
      <c r="G791" s="176"/>
      <c r="H791" s="177"/>
      <c r="I791" s="176"/>
    </row>
    <row r="792" spans="7:9" x14ac:dyDescent="0.25">
      <c r="G792" s="176"/>
      <c r="H792" s="177"/>
      <c r="I792" s="176"/>
    </row>
    <row r="793" spans="7:9" x14ac:dyDescent="0.25">
      <c r="G793" s="176"/>
      <c r="H793" s="177"/>
      <c r="I793" s="176"/>
    </row>
    <row r="794" spans="7:9" x14ac:dyDescent="0.25">
      <c r="G794" s="176"/>
      <c r="H794" s="177"/>
      <c r="I794" s="176"/>
    </row>
    <row r="795" spans="7:9" x14ac:dyDescent="0.25">
      <c r="G795" s="176"/>
      <c r="H795" s="177"/>
      <c r="I795" s="176"/>
    </row>
    <row r="796" spans="7:9" x14ac:dyDescent="0.25">
      <c r="G796" s="176"/>
      <c r="H796" s="177"/>
      <c r="I796" s="176"/>
    </row>
    <row r="797" spans="7:9" x14ac:dyDescent="0.25">
      <c r="G797" s="176"/>
      <c r="H797" s="177"/>
      <c r="I797" s="176"/>
    </row>
    <row r="798" spans="7:9" x14ac:dyDescent="0.25">
      <c r="G798" s="176"/>
      <c r="H798" s="177"/>
      <c r="I798" s="176"/>
    </row>
    <row r="799" spans="7:9" x14ac:dyDescent="0.25">
      <c r="G799" s="176"/>
      <c r="H799" s="177"/>
      <c r="I799" s="176"/>
    </row>
    <row r="800" spans="7:9" x14ac:dyDescent="0.25">
      <c r="G800" s="176"/>
      <c r="H800" s="177"/>
      <c r="I800" s="176"/>
    </row>
    <row r="801" spans="7:9" x14ac:dyDescent="0.25">
      <c r="G801" s="176"/>
      <c r="H801" s="177"/>
      <c r="I801" s="176"/>
    </row>
    <row r="802" spans="7:9" x14ac:dyDescent="0.25">
      <c r="G802" s="176"/>
      <c r="H802" s="177"/>
      <c r="I802" s="176"/>
    </row>
    <row r="803" spans="7:9" x14ac:dyDescent="0.25">
      <c r="G803" s="176"/>
      <c r="H803" s="177"/>
      <c r="I803" s="176"/>
    </row>
    <row r="804" spans="7:9" x14ac:dyDescent="0.25">
      <c r="G804" s="176"/>
      <c r="H804" s="177"/>
      <c r="I804" s="176"/>
    </row>
    <row r="805" spans="7:9" x14ac:dyDescent="0.25">
      <c r="G805" s="176"/>
      <c r="H805" s="177"/>
      <c r="I805" s="176"/>
    </row>
    <row r="806" spans="7:9" x14ac:dyDescent="0.25">
      <c r="G806" s="176"/>
      <c r="H806" s="177"/>
      <c r="I806" s="176"/>
    </row>
    <row r="807" spans="7:9" x14ac:dyDescent="0.25">
      <c r="G807" s="176"/>
      <c r="H807" s="177"/>
      <c r="I807" s="176"/>
    </row>
    <row r="808" spans="7:9" x14ac:dyDescent="0.25">
      <c r="G808" s="176"/>
      <c r="H808" s="177"/>
      <c r="I808" s="176"/>
    </row>
    <row r="809" spans="7:9" x14ac:dyDescent="0.25">
      <c r="G809" s="176"/>
      <c r="H809" s="177"/>
      <c r="I809" s="176"/>
    </row>
    <row r="810" spans="7:9" x14ac:dyDescent="0.25">
      <c r="G810" s="176"/>
      <c r="H810" s="177"/>
      <c r="I810" s="176"/>
    </row>
    <row r="811" spans="7:9" x14ac:dyDescent="0.25">
      <c r="G811" s="176"/>
      <c r="H811" s="177"/>
      <c r="I811" s="176"/>
    </row>
    <row r="812" spans="7:9" x14ac:dyDescent="0.25">
      <c r="G812" s="176"/>
      <c r="H812" s="177"/>
      <c r="I812" s="176"/>
    </row>
    <row r="813" spans="7:9" x14ac:dyDescent="0.25">
      <c r="G813" s="176"/>
      <c r="H813" s="177"/>
      <c r="I813" s="176"/>
    </row>
    <row r="814" spans="7:9" x14ac:dyDescent="0.25">
      <c r="G814" s="176"/>
      <c r="H814" s="177"/>
      <c r="I814" s="176"/>
    </row>
    <row r="815" spans="7:9" x14ac:dyDescent="0.25">
      <c r="G815" s="176"/>
      <c r="H815" s="177"/>
      <c r="I815" s="176"/>
    </row>
    <row r="816" spans="7:9" x14ac:dyDescent="0.25">
      <c r="G816" s="176"/>
      <c r="H816" s="177"/>
      <c r="I816" s="176"/>
    </row>
    <row r="817" spans="7:9" x14ac:dyDescent="0.25">
      <c r="G817" s="176"/>
      <c r="H817" s="177"/>
      <c r="I817" s="176"/>
    </row>
    <row r="818" spans="7:9" x14ac:dyDescent="0.25">
      <c r="G818" s="176"/>
      <c r="H818" s="177"/>
      <c r="I818" s="176"/>
    </row>
    <row r="819" spans="7:9" x14ac:dyDescent="0.25">
      <c r="G819" s="176"/>
      <c r="H819" s="177"/>
      <c r="I819" s="176"/>
    </row>
    <row r="820" spans="7:9" x14ac:dyDescent="0.25">
      <c r="G820" s="176"/>
      <c r="H820" s="177"/>
      <c r="I820" s="176"/>
    </row>
    <row r="821" spans="7:9" x14ac:dyDescent="0.25">
      <c r="G821" s="176"/>
      <c r="H821" s="177"/>
      <c r="I821" s="176"/>
    </row>
    <row r="822" spans="7:9" x14ac:dyDescent="0.25">
      <c r="G822" s="176"/>
      <c r="H822" s="177"/>
      <c r="I822" s="176"/>
    </row>
    <row r="823" spans="7:9" x14ac:dyDescent="0.25">
      <c r="G823" s="176"/>
      <c r="H823" s="177"/>
      <c r="I823" s="176"/>
    </row>
    <row r="824" spans="7:9" x14ac:dyDescent="0.25">
      <c r="G824" s="176"/>
      <c r="H824" s="177"/>
      <c r="I824" s="176"/>
    </row>
    <row r="825" spans="7:9" x14ac:dyDescent="0.25">
      <c r="G825" s="176"/>
      <c r="H825" s="177"/>
      <c r="I825" s="176"/>
    </row>
    <row r="826" spans="7:9" x14ac:dyDescent="0.25">
      <c r="G826" s="176"/>
      <c r="H826" s="177"/>
      <c r="I826" s="176"/>
    </row>
    <row r="827" spans="7:9" x14ac:dyDescent="0.25">
      <c r="G827" s="176"/>
      <c r="H827" s="177"/>
      <c r="I827" s="176"/>
    </row>
    <row r="828" spans="7:9" x14ac:dyDescent="0.25">
      <c r="G828" s="176"/>
      <c r="H828" s="177"/>
      <c r="I828" s="176"/>
    </row>
    <row r="829" spans="7:9" x14ac:dyDescent="0.25">
      <c r="G829" s="176"/>
      <c r="H829" s="177"/>
      <c r="I829" s="176"/>
    </row>
    <row r="830" spans="7:9" x14ac:dyDescent="0.25">
      <c r="G830" s="176"/>
      <c r="H830" s="177"/>
      <c r="I830" s="176"/>
    </row>
    <row r="831" spans="7:9" x14ac:dyDescent="0.25">
      <c r="G831" s="176"/>
      <c r="H831" s="177"/>
      <c r="I831" s="176"/>
    </row>
    <row r="832" spans="7:9" x14ac:dyDescent="0.25">
      <c r="G832" s="176"/>
      <c r="H832" s="177"/>
      <c r="I832" s="176"/>
    </row>
    <row r="833" spans="7:9" x14ac:dyDescent="0.25">
      <c r="G833" s="176"/>
      <c r="H833" s="177"/>
      <c r="I833" s="176"/>
    </row>
    <row r="834" spans="7:9" x14ac:dyDescent="0.25">
      <c r="G834" s="176"/>
      <c r="H834" s="177"/>
      <c r="I834" s="176"/>
    </row>
    <row r="835" spans="7:9" x14ac:dyDescent="0.25">
      <c r="G835" s="176"/>
      <c r="H835" s="177"/>
      <c r="I835" s="176"/>
    </row>
    <row r="836" spans="7:9" x14ac:dyDescent="0.25">
      <c r="G836" s="176"/>
      <c r="H836" s="177"/>
      <c r="I836" s="176"/>
    </row>
    <row r="837" spans="7:9" x14ac:dyDescent="0.25">
      <c r="G837" s="176"/>
      <c r="H837" s="177"/>
      <c r="I837" s="176"/>
    </row>
    <row r="838" spans="7:9" x14ac:dyDescent="0.25">
      <c r="G838" s="176"/>
      <c r="H838" s="177"/>
      <c r="I838" s="176"/>
    </row>
    <row r="839" spans="7:9" x14ac:dyDescent="0.25">
      <c r="G839" s="176"/>
      <c r="H839" s="177"/>
      <c r="I839" s="176"/>
    </row>
    <row r="840" spans="7:9" x14ac:dyDescent="0.25">
      <c r="G840" s="176"/>
      <c r="H840" s="177"/>
      <c r="I840" s="176"/>
    </row>
    <row r="841" spans="7:9" x14ac:dyDescent="0.25">
      <c r="G841" s="176"/>
      <c r="H841" s="177"/>
      <c r="I841" s="176"/>
    </row>
    <row r="842" spans="7:9" x14ac:dyDescent="0.25">
      <c r="G842" s="176"/>
      <c r="H842" s="177"/>
      <c r="I842" s="176"/>
    </row>
    <row r="843" spans="7:9" x14ac:dyDescent="0.25">
      <c r="G843" s="176"/>
      <c r="H843" s="177"/>
      <c r="I843" s="176"/>
    </row>
    <row r="844" spans="7:9" x14ac:dyDescent="0.25">
      <c r="G844" s="176"/>
      <c r="H844" s="177"/>
      <c r="I844" s="176"/>
    </row>
    <row r="845" spans="7:9" x14ac:dyDescent="0.25">
      <c r="G845" s="176"/>
      <c r="H845" s="177"/>
      <c r="I845" s="176"/>
    </row>
    <row r="846" spans="7:9" x14ac:dyDescent="0.25">
      <c r="G846" s="176"/>
      <c r="H846" s="177"/>
      <c r="I846" s="176"/>
    </row>
    <row r="847" spans="7:9" x14ac:dyDescent="0.25">
      <c r="G847" s="176"/>
      <c r="H847" s="177"/>
      <c r="I847" s="176"/>
    </row>
    <row r="848" spans="7:9" x14ac:dyDescent="0.25">
      <c r="G848" s="176"/>
      <c r="H848" s="177"/>
      <c r="I848" s="176"/>
    </row>
    <row r="849" spans="7:9" x14ac:dyDescent="0.25">
      <c r="G849" s="176"/>
      <c r="H849" s="177"/>
      <c r="I849" s="176"/>
    </row>
    <row r="850" spans="7:9" x14ac:dyDescent="0.25">
      <c r="G850" s="176"/>
      <c r="H850" s="177"/>
      <c r="I850" s="176"/>
    </row>
    <row r="851" spans="7:9" x14ac:dyDescent="0.25">
      <c r="G851" s="176"/>
      <c r="H851" s="177"/>
      <c r="I851" s="176"/>
    </row>
    <row r="852" spans="7:9" x14ac:dyDescent="0.25">
      <c r="G852" s="176"/>
      <c r="H852" s="177"/>
      <c r="I852" s="176"/>
    </row>
    <row r="853" spans="7:9" x14ac:dyDescent="0.25">
      <c r="G853" s="176"/>
      <c r="H853" s="177"/>
      <c r="I853" s="176"/>
    </row>
    <row r="854" spans="7:9" x14ac:dyDescent="0.25">
      <c r="G854" s="176"/>
      <c r="H854" s="177"/>
      <c r="I854" s="176"/>
    </row>
    <row r="855" spans="7:9" x14ac:dyDescent="0.25">
      <c r="G855" s="176"/>
      <c r="H855" s="177"/>
      <c r="I855" s="176"/>
    </row>
    <row r="856" spans="7:9" x14ac:dyDescent="0.25">
      <c r="G856" s="176"/>
      <c r="H856" s="177"/>
      <c r="I856" s="176"/>
    </row>
    <row r="857" spans="7:9" x14ac:dyDescent="0.25">
      <c r="G857" s="176"/>
      <c r="H857" s="177"/>
      <c r="I857" s="176"/>
    </row>
    <row r="858" spans="7:9" x14ac:dyDescent="0.25">
      <c r="G858" s="176"/>
      <c r="H858" s="177"/>
      <c r="I858" s="176"/>
    </row>
    <row r="859" spans="7:9" x14ac:dyDescent="0.25">
      <c r="G859" s="176"/>
      <c r="H859" s="177"/>
      <c r="I859" s="176"/>
    </row>
    <row r="860" spans="7:9" x14ac:dyDescent="0.25">
      <c r="G860" s="176"/>
      <c r="H860" s="177"/>
      <c r="I860" s="176"/>
    </row>
    <row r="861" spans="7:9" x14ac:dyDescent="0.25">
      <c r="G861" s="176"/>
      <c r="H861" s="177"/>
      <c r="I861" s="176"/>
    </row>
    <row r="862" spans="7:9" x14ac:dyDescent="0.25">
      <c r="G862" s="176"/>
      <c r="H862" s="177"/>
      <c r="I862" s="176"/>
    </row>
    <row r="863" spans="7:9" x14ac:dyDescent="0.25">
      <c r="G863" s="176"/>
      <c r="H863" s="177"/>
      <c r="I863" s="176"/>
    </row>
    <row r="864" spans="7:9" x14ac:dyDescent="0.25">
      <c r="G864" s="176"/>
      <c r="H864" s="177"/>
      <c r="I864" s="176"/>
    </row>
    <row r="865" spans="7:9" x14ac:dyDescent="0.25">
      <c r="G865" s="176"/>
      <c r="H865" s="177"/>
      <c r="I865" s="176"/>
    </row>
    <row r="866" spans="7:9" x14ac:dyDescent="0.25">
      <c r="G866" s="176"/>
      <c r="H866" s="177"/>
      <c r="I866" s="176"/>
    </row>
    <row r="867" spans="7:9" x14ac:dyDescent="0.25">
      <c r="G867" s="176"/>
      <c r="H867" s="177"/>
      <c r="I867" s="176"/>
    </row>
    <row r="868" spans="7:9" x14ac:dyDescent="0.25">
      <c r="G868" s="176"/>
      <c r="H868" s="177"/>
      <c r="I868" s="176"/>
    </row>
    <row r="869" spans="7:9" x14ac:dyDescent="0.25">
      <c r="G869" s="176"/>
      <c r="H869" s="177"/>
      <c r="I869" s="176"/>
    </row>
    <row r="870" spans="7:9" x14ac:dyDescent="0.25">
      <c r="G870" s="176"/>
      <c r="H870" s="177"/>
      <c r="I870" s="176"/>
    </row>
    <row r="871" spans="7:9" x14ac:dyDescent="0.25">
      <c r="G871" s="176"/>
      <c r="H871" s="177"/>
      <c r="I871" s="176"/>
    </row>
    <row r="872" spans="7:9" x14ac:dyDescent="0.25">
      <c r="G872" s="176"/>
      <c r="H872" s="177"/>
      <c r="I872" s="176"/>
    </row>
    <row r="873" spans="7:9" x14ac:dyDescent="0.25">
      <c r="G873" s="176"/>
      <c r="H873" s="177"/>
      <c r="I873" s="176"/>
    </row>
    <row r="874" spans="7:9" x14ac:dyDescent="0.25">
      <c r="G874" s="176"/>
      <c r="H874" s="177"/>
      <c r="I874" s="176"/>
    </row>
    <row r="875" spans="7:9" x14ac:dyDescent="0.25">
      <c r="G875" s="176"/>
      <c r="H875" s="177"/>
      <c r="I875" s="176"/>
    </row>
    <row r="876" spans="7:9" x14ac:dyDescent="0.25">
      <c r="G876" s="176"/>
      <c r="H876" s="177"/>
      <c r="I876" s="176"/>
    </row>
    <row r="877" spans="7:9" x14ac:dyDescent="0.25">
      <c r="G877" s="176"/>
      <c r="H877" s="177"/>
      <c r="I877" s="176"/>
    </row>
    <row r="878" spans="7:9" x14ac:dyDescent="0.25">
      <c r="G878" s="176"/>
      <c r="H878" s="177"/>
      <c r="I878" s="176"/>
    </row>
    <row r="879" spans="7:9" x14ac:dyDescent="0.25">
      <c r="G879" s="176"/>
      <c r="H879" s="177"/>
      <c r="I879" s="176"/>
    </row>
    <row r="880" spans="7:9" x14ac:dyDescent="0.25">
      <c r="G880" s="176"/>
      <c r="H880" s="177"/>
      <c r="I880" s="176"/>
    </row>
    <row r="881" spans="7:9" x14ac:dyDescent="0.25">
      <c r="G881" s="176"/>
      <c r="H881" s="177"/>
      <c r="I881" s="176"/>
    </row>
    <row r="882" spans="7:9" x14ac:dyDescent="0.25">
      <c r="G882" s="176"/>
      <c r="H882" s="177"/>
      <c r="I882" s="176"/>
    </row>
    <row r="883" spans="7:9" x14ac:dyDescent="0.25">
      <c r="G883" s="176"/>
      <c r="H883" s="177"/>
      <c r="I883" s="176"/>
    </row>
    <row r="884" spans="7:9" x14ac:dyDescent="0.25">
      <c r="G884" s="176"/>
      <c r="H884" s="177"/>
      <c r="I884" s="176"/>
    </row>
    <row r="885" spans="7:9" x14ac:dyDescent="0.25">
      <c r="G885" s="176"/>
      <c r="H885" s="177"/>
      <c r="I885" s="176"/>
    </row>
    <row r="886" spans="7:9" x14ac:dyDescent="0.25">
      <c r="G886" s="176"/>
      <c r="H886" s="177"/>
      <c r="I886" s="176"/>
    </row>
    <row r="887" spans="7:9" x14ac:dyDescent="0.25">
      <c r="G887" s="176"/>
      <c r="H887" s="177"/>
      <c r="I887" s="176"/>
    </row>
    <row r="888" spans="7:9" x14ac:dyDescent="0.25">
      <c r="G888" s="176"/>
      <c r="H888" s="177"/>
      <c r="I888" s="176"/>
    </row>
    <row r="889" spans="7:9" x14ac:dyDescent="0.25">
      <c r="G889" s="176"/>
      <c r="H889" s="177"/>
      <c r="I889" s="176"/>
    </row>
    <row r="890" spans="7:9" x14ac:dyDescent="0.25">
      <c r="G890" s="176"/>
      <c r="H890" s="177"/>
      <c r="I890" s="176"/>
    </row>
    <row r="891" spans="7:9" x14ac:dyDescent="0.25">
      <c r="G891" s="176"/>
      <c r="H891" s="177"/>
      <c r="I891" s="176"/>
    </row>
    <row r="892" spans="7:9" x14ac:dyDescent="0.25">
      <c r="G892" s="176"/>
      <c r="H892" s="177"/>
      <c r="I892" s="176"/>
    </row>
    <row r="893" spans="7:9" x14ac:dyDescent="0.25">
      <c r="G893" s="176"/>
      <c r="H893" s="177"/>
      <c r="I893" s="176"/>
    </row>
    <row r="894" spans="7:9" x14ac:dyDescent="0.25">
      <c r="G894" s="176"/>
      <c r="H894" s="177"/>
      <c r="I894" s="176"/>
    </row>
    <row r="895" spans="7:9" x14ac:dyDescent="0.25">
      <c r="G895" s="176"/>
      <c r="H895" s="177"/>
      <c r="I895" s="176"/>
    </row>
    <row r="896" spans="7:9" x14ac:dyDescent="0.25">
      <c r="G896" s="176"/>
      <c r="H896" s="177"/>
      <c r="I896" s="176"/>
    </row>
    <row r="897" spans="7:9" x14ac:dyDescent="0.25">
      <c r="G897" s="176"/>
      <c r="H897" s="177"/>
      <c r="I897" s="176"/>
    </row>
    <row r="898" spans="7:9" x14ac:dyDescent="0.25">
      <c r="G898" s="176"/>
      <c r="H898" s="177"/>
      <c r="I898" s="176"/>
    </row>
    <row r="899" spans="7:9" x14ac:dyDescent="0.25">
      <c r="G899" s="176"/>
      <c r="H899" s="177"/>
      <c r="I899" s="176"/>
    </row>
    <row r="900" spans="7:9" x14ac:dyDescent="0.25">
      <c r="G900" s="176"/>
      <c r="H900" s="177"/>
      <c r="I900" s="176"/>
    </row>
    <row r="901" spans="7:9" x14ac:dyDescent="0.25">
      <c r="G901" s="176"/>
      <c r="H901" s="177"/>
      <c r="I901" s="176"/>
    </row>
    <row r="902" spans="7:9" x14ac:dyDescent="0.25">
      <c r="G902" s="176"/>
      <c r="H902" s="177"/>
      <c r="I902" s="176"/>
    </row>
    <row r="903" spans="7:9" x14ac:dyDescent="0.25">
      <c r="G903" s="176"/>
      <c r="H903" s="177"/>
      <c r="I903" s="176"/>
    </row>
    <row r="904" spans="7:9" x14ac:dyDescent="0.25">
      <c r="G904" s="176"/>
      <c r="H904" s="177"/>
      <c r="I904" s="176"/>
    </row>
    <row r="905" spans="7:9" x14ac:dyDescent="0.25">
      <c r="G905" s="176"/>
      <c r="H905" s="177"/>
      <c r="I905" s="176"/>
    </row>
    <row r="906" spans="7:9" x14ac:dyDescent="0.25">
      <c r="G906" s="176"/>
      <c r="H906" s="177"/>
      <c r="I906" s="176"/>
    </row>
    <row r="907" spans="7:9" x14ac:dyDescent="0.25">
      <c r="G907" s="176"/>
      <c r="H907" s="177"/>
      <c r="I907" s="176"/>
    </row>
    <row r="908" spans="7:9" x14ac:dyDescent="0.25">
      <c r="G908" s="176"/>
      <c r="H908" s="177"/>
      <c r="I908" s="176"/>
    </row>
    <row r="909" spans="7:9" x14ac:dyDescent="0.25">
      <c r="G909" s="176"/>
      <c r="H909" s="177"/>
      <c r="I909" s="176"/>
    </row>
    <row r="910" spans="7:9" x14ac:dyDescent="0.25">
      <c r="G910" s="176"/>
      <c r="H910" s="177"/>
      <c r="I910" s="176"/>
    </row>
    <row r="911" spans="7:9" x14ac:dyDescent="0.25">
      <c r="G911" s="176"/>
      <c r="H911" s="177"/>
      <c r="I911" s="176"/>
    </row>
    <row r="912" spans="7:9" x14ac:dyDescent="0.25">
      <c r="G912" s="176"/>
      <c r="H912" s="177"/>
      <c r="I912" s="176"/>
    </row>
    <row r="913" spans="7:9" x14ac:dyDescent="0.25">
      <c r="G913" s="176"/>
      <c r="H913" s="177"/>
      <c r="I913" s="176"/>
    </row>
    <row r="914" spans="7:9" x14ac:dyDescent="0.25">
      <c r="G914" s="176"/>
      <c r="H914" s="177"/>
      <c r="I914" s="176"/>
    </row>
    <row r="915" spans="7:9" x14ac:dyDescent="0.25">
      <c r="G915" s="176"/>
      <c r="H915" s="177"/>
      <c r="I915" s="176"/>
    </row>
    <row r="916" spans="7:9" x14ac:dyDescent="0.25">
      <c r="G916" s="176"/>
      <c r="H916" s="177"/>
      <c r="I916" s="176"/>
    </row>
    <row r="917" spans="7:9" x14ac:dyDescent="0.25">
      <c r="G917" s="176"/>
      <c r="H917" s="177"/>
      <c r="I917" s="176"/>
    </row>
    <row r="918" spans="7:9" x14ac:dyDescent="0.25">
      <c r="G918" s="176"/>
      <c r="H918" s="177"/>
      <c r="I918" s="176"/>
    </row>
    <row r="919" spans="7:9" x14ac:dyDescent="0.25">
      <c r="G919" s="176"/>
      <c r="H919" s="177"/>
      <c r="I919" s="176"/>
    </row>
    <row r="920" spans="7:9" x14ac:dyDescent="0.25">
      <c r="G920" s="176"/>
      <c r="H920" s="177"/>
      <c r="I920" s="176"/>
    </row>
    <row r="921" spans="7:9" x14ac:dyDescent="0.25">
      <c r="G921" s="176"/>
      <c r="H921" s="177"/>
      <c r="I921" s="176"/>
    </row>
    <row r="922" spans="7:9" x14ac:dyDescent="0.25">
      <c r="G922" s="176"/>
      <c r="H922" s="177"/>
      <c r="I922" s="176"/>
    </row>
    <row r="923" spans="7:9" x14ac:dyDescent="0.25">
      <c r="G923" s="176"/>
      <c r="H923" s="177"/>
      <c r="I923" s="176"/>
    </row>
    <row r="924" spans="7:9" x14ac:dyDescent="0.25">
      <c r="G924" s="176"/>
      <c r="H924" s="177"/>
      <c r="I924" s="176"/>
    </row>
    <row r="925" spans="7:9" x14ac:dyDescent="0.25">
      <c r="G925" s="176"/>
      <c r="H925" s="177"/>
      <c r="I925" s="176"/>
    </row>
    <row r="926" spans="7:9" x14ac:dyDescent="0.25">
      <c r="G926" s="176"/>
      <c r="H926" s="177"/>
      <c r="I926" s="176"/>
    </row>
    <row r="927" spans="7:9" x14ac:dyDescent="0.25">
      <c r="G927" s="176"/>
      <c r="H927" s="177"/>
      <c r="I927" s="176"/>
    </row>
    <row r="928" spans="7:9" x14ac:dyDescent="0.25">
      <c r="G928" s="176"/>
      <c r="H928" s="177"/>
      <c r="I928" s="176"/>
    </row>
    <row r="929" spans="7:9" x14ac:dyDescent="0.25">
      <c r="G929" s="176"/>
      <c r="H929" s="177"/>
      <c r="I929" s="176"/>
    </row>
    <row r="930" spans="7:9" x14ac:dyDescent="0.25">
      <c r="G930" s="176"/>
      <c r="H930" s="177"/>
      <c r="I930" s="176"/>
    </row>
    <row r="931" spans="7:9" x14ac:dyDescent="0.25">
      <c r="G931" s="176"/>
      <c r="H931" s="177"/>
      <c r="I931" s="176"/>
    </row>
    <row r="932" spans="7:9" x14ac:dyDescent="0.25">
      <c r="G932" s="176"/>
      <c r="H932" s="177"/>
      <c r="I932" s="176"/>
    </row>
    <row r="933" spans="7:9" x14ac:dyDescent="0.25">
      <c r="G933" s="176"/>
      <c r="H933" s="177"/>
      <c r="I933" s="176"/>
    </row>
    <row r="934" spans="7:9" x14ac:dyDescent="0.25">
      <c r="G934" s="176"/>
      <c r="H934" s="177"/>
      <c r="I934" s="176"/>
    </row>
    <row r="935" spans="7:9" x14ac:dyDescent="0.25">
      <c r="G935" s="176"/>
      <c r="H935" s="177"/>
      <c r="I935" s="176"/>
    </row>
    <row r="936" spans="7:9" x14ac:dyDescent="0.25">
      <c r="G936" s="176"/>
      <c r="H936" s="177"/>
      <c r="I936" s="176"/>
    </row>
    <row r="937" spans="7:9" x14ac:dyDescent="0.25">
      <c r="G937" s="176"/>
      <c r="H937" s="177"/>
      <c r="I937" s="176"/>
    </row>
    <row r="938" spans="7:9" x14ac:dyDescent="0.25">
      <c r="G938" s="176"/>
      <c r="H938" s="177"/>
      <c r="I938" s="176"/>
    </row>
    <row r="939" spans="7:9" x14ac:dyDescent="0.25">
      <c r="G939" s="176"/>
      <c r="H939" s="177"/>
      <c r="I939" s="176"/>
    </row>
    <row r="940" spans="7:9" x14ac:dyDescent="0.25">
      <c r="G940" s="176"/>
      <c r="H940" s="177"/>
      <c r="I940" s="176"/>
    </row>
    <row r="941" spans="7:9" x14ac:dyDescent="0.25">
      <c r="G941" s="176"/>
      <c r="H941" s="177"/>
      <c r="I941" s="176"/>
    </row>
    <row r="942" spans="7:9" x14ac:dyDescent="0.25">
      <c r="G942" s="176"/>
      <c r="H942" s="177"/>
      <c r="I942" s="176"/>
    </row>
    <row r="943" spans="7:9" x14ac:dyDescent="0.25">
      <c r="G943" s="176"/>
      <c r="H943" s="177"/>
      <c r="I943" s="176"/>
    </row>
    <row r="944" spans="7:9" x14ac:dyDescent="0.25">
      <c r="G944" s="176"/>
      <c r="H944" s="177"/>
      <c r="I944" s="176"/>
    </row>
    <row r="945" spans="7:9" x14ac:dyDescent="0.25">
      <c r="G945" s="176"/>
      <c r="H945" s="177"/>
      <c r="I945" s="176"/>
    </row>
    <row r="946" spans="7:9" x14ac:dyDescent="0.25">
      <c r="G946" s="176"/>
      <c r="H946" s="177"/>
      <c r="I946" s="176"/>
    </row>
    <row r="947" spans="7:9" x14ac:dyDescent="0.25">
      <c r="G947" s="176"/>
      <c r="H947" s="177"/>
      <c r="I947" s="176"/>
    </row>
    <row r="948" spans="7:9" x14ac:dyDescent="0.25">
      <c r="G948" s="176"/>
      <c r="H948" s="177"/>
      <c r="I948" s="176"/>
    </row>
    <row r="949" spans="7:9" x14ac:dyDescent="0.25">
      <c r="G949" s="176"/>
      <c r="H949" s="177"/>
      <c r="I949" s="176"/>
    </row>
    <row r="950" spans="7:9" x14ac:dyDescent="0.25">
      <c r="G950" s="176"/>
      <c r="H950" s="177"/>
      <c r="I950" s="176"/>
    </row>
    <row r="951" spans="7:9" x14ac:dyDescent="0.25">
      <c r="G951" s="176"/>
      <c r="H951" s="177"/>
      <c r="I951" s="176"/>
    </row>
    <row r="952" spans="7:9" x14ac:dyDescent="0.25">
      <c r="G952" s="176"/>
      <c r="H952" s="177"/>
      <c r="I952" s="176"/>
    </row>
    <row r="953" spans="7:9" x14ac:dyDescent="0.25">
      <c r="G953" s="176"/>
      <c r="H953" s="177"/>
      <c r="I953" s="176"/>
    </row>
    <row r="954" spans="7:9" x14ac:dyDescent="0.25">
      <c r="G954" s="176"/>
      <c r="H954" s="177"/>
      <c r="I954" s="176"/>
    </row>
    <row r="955" spans="7:9" x14ac:dyDescent="0.25">
      <c r="G955" s="176"/>
      <c r="H955" s="177"/>
      <c r="I955" s="176"/>
    </row>
    <row r="956" spans="7:9" x14ac:dyDescent="0.25">
      <c r="G956" s="176"/>
      <c r="H956" s="177"/>
      <c r="I956" s="176"/>
    </row>
    <row r="957" spans="7:9" x14ac:dyDescent="0.25">
      <c r="G957" s="176"/>
      <c r="H957" s="177"/>
      <c r="I957" s="176"/>
    </row>
    <row r="958" spans="7:9" x14ac:dyDescent="0.25">
      <c r="G958" s="176"/>
      <c r="H958" s="177"/>
      <c r="I958" s="176"/>
    </row>
    <row r="959" spans="7:9" x14ac:dyDescent="0.25">
      <c r="G959" s="176"/>
      <c r="H959" s="177"/>
      <c r="I959" s="176"/>
    </row>
    <row r="960" spans="7:9" x14ac:dyDescent="0.25">
      <c r="G960" s="176"/>
      <c r="H960" s="177"/>
      <c r="I960" s="176"/>
    </row>
    <row r="961" spans="7:9" x14ac:dyDescent="0.25">
      <c r="G961" s="176"/>
      <c r="H961" s="177"/>
      <c r="I961" s="176"/>
    </row>
    <row r="962" spans="7:9" x14ac:dyDescent="0.25">
      <c r="G962" s="176"/>
      <c r="H962" s="177"/>
      <c r="I962" s="176"/>
    </row>
    <row r="963" spans="7:9" x14ac:dyDescent="0.25">
      <c r="G963" s="176"/>
      <c r="H963" s="177"/>
      <c r="I963" s="176"/>
    </row>
    <row r="964" spans="7:9" x14ac:dyDescent="0.25">
      <c r="G964" s="176"/>
      <c r="H964" s="177"/>
      <c r="I964" s="176"/>
    </row>
    <row r="965" spans="7:9" x14ac:dyDescent="0.25">
      <c r="G965" s="176"/>
      <c r="H965" s="177"/>
      <c r="I965" s="176"/>
    </row>
    <row r="966" spans="7:9" x14ac:dyDescent="0.25">
      <c r="G966" s="176"/>
      <c r="H966" s="177"/>
      <c r="I966" s="176"/>
    </row>
    <row r="967" spans="7:9" x14ac:dyDescent="0.25">
      <c r="G967" s="176"/>
      <c r="H967" s="177"/>
      <c r="I967" s="176"/>
    </row>
    <row r="968" spans="7:9" x14ac:dyDescent="0.25">
      <c r="G968" s="176"/>
      <c r="H968" s="177"/>
      <c r="I968" s="176"/>
    </row>
    <row r="969" spans="7:9" x14ac:dyDescent="0.25">
      <c r="G969" s="176"/>
      <c r="H969" s="177"/>
      <c r="I969" s="176"/>
    </row>
    <row r="970" spans="7:9" x14ac:dyDescent="0.25">
      <c r="G970" s="176"/>
      <c r="H970" s="177"/>
      <c r="I970" s="176"/>
    </row>
    <row r="971" spans="7:9" x14ac:dyDescent="0.25">
      <c r="G971" s="176"/>
      <c r="H971" s="177"/>
      <c r="I971" s="176"/>
    </row>
    <row r="972" spans="7:9" x14ac:dyDescent="0.25">
      <c r="G972" s="176"/>
      <c r="H972" s="177"/>
      <c r="I972" s="176"/>
    </row>
    <row r="973" spans="7:9" x14ac:dyDescent="0.25">
      <c r="G973" s="176"/>
      <c r="H973" s="177"/>
      <c r="I973" s="176"/>
    </row>
    <row r="974" spans="7:9" x14ac:dyDescent="0.25">
      <c r="G974" s="176"/>
      <c r="H974" s="177"/>
      <c r="I974" s="176"/>
    </row>
    <row r="975" spans="7:9" x14ac:dyDescent="0.25">
      <c r="G975" s="176"/>
      <c r="H975" s="177"/>
      <c r="I975" s="176"/>
    </row>
    <row r="976" spans="7:9" x14ac:dyDescent="0.25">
      <c r="G976" s="176"/>
      <c r="H976" s="177"/>
      <c r="I976" s="176"/>
    </row>
    <row r="977" spans="7:9" x14ac:dyDescent="0.25">
      <c r="G977" s="176"/>
      <c r="H977" s="177"/>
      <c r="I977" s="176"/>
    </row>
    <row r="978" spans="7:9" x14ac:dyDescent="0.25">
      <c r="G978" s="176"/>
      <c r="H978" s="177"/>
      <c r="I978" s="176"/>
    </row>
    <row r="979" spans="7:9" x14ac:dyDescent="0.25">
      <c r="G979" s="176"/>
      <c r="H979" s="177"/>
      <c r="I979" s="176"/>
    </row>
    <row r="980" spans="7:9" x14ac:dyDescent="0.25">
      <c r="G980" s="176"/>
      <c r="H980" s="177"/>
      <c r="I980" s="176"/>
    </row>
    <row r="981" spans="7:9" x14ac:dyDescent="0.25">
      <c r="G981" s="176"/>
      <c r="H981" s="177"/>
      <c r="I981" s="176"/>
    </row>
    <row r="982" spans="7:9" x14ac:dyDescent="0.25">
      <c r="G982" s="176"/>
      <c r="H982" s="177"/>
      <c r="I982" s="176"/>
    </row>
    <row r="983" spans="7:9" x14ac:dyDescent="0.25">
      <c r="G983" s="176"/>
      <c r="H983" s="177"/>
      <c r="I983" s="176"/>
    </row>
    <row r="984" spans="7:9" x14ac:dyDescent="0.25">
      <c r="G984" s="176"/>
      <c r="H984" s="177"/>
      <c r="I984" s="176"/>
    </row>
    <row r="985" spans="7:9" x14ac:dyDescent="0.25">
      <c r="G985" s="176"/>
      <c r="H985" s="177"/>
      <c r="I985" s="176"/>
    </row>
    <row r="986" spans="7:9" x14ac:dyDescent="0.25">
      <c r="G986" s="176"/>
      <c r="H986" s="177"/>
      <c r="I986" s="176"/>
    </row>
    <row r="987" spans="7:9" x14ac:dyDescent="0.25">
      <c r="G987" s="176"/>
      <c r="H987" s="177"/>
      <c r="I987" s="176"/>
    </row>
    <row r="988" spans="7:9" x14ac:dyDescent="0.25">
      <c r="G988" s="176"/>
      <c r="H988" s="177"/>
      <c r="I988" s="176"/>
    </row>
    <row r="989" spans="7:9" x14ac:dyDescent="0.25">
      <c r="G989" s="176"/>
      <c r="H989" s="177"/>
      <c r="I989" s="176"/>
    </row>
    <row r="990" spans="7:9" x14ac:dyDescent="0.25">
      <c r="G990" s="176"/>
      <c r="H990" s="177"/>
      <c r="I990" s="176"/>
    </row>
    <row r="991" spans="7:9" x14ac:dyDescent="0.25">
      <c r="G991" s="176"/>
      <c r="H991" s="177"/>
      <c r="I991" s="176"/>
    </row>
    <row r="992" spans="7:9" x14ac:dyDescent="0.25">
      <c r="G992" s="176"/>
      <c r="H992" s="177"/>
      <c r="I992" s="176"/>
    </row>
    <row r="993" spans="7:9" x14ac:dyDescent="0.25">
      <c r="G993" s="176"/>
      <c r="H993" s="177"/>
      <c r="I993" s="176"/>
    </row>
    <row r="994" spans="7:9" x14ac:dyDescent="0.25">
      <c r="G994" s="176"/>
      <c r="H994" s="177"/>
      <c r="I994" s="176"/>
    </row>
    <row r="995" spans="7:9" x14ac:dyDescent="0.25">
      <c r="G995" s="176"/>
      <c r="H995" s="177"/>
      <c r="I995" s="176"/>
    </row>
    <row r="996" spans="7:9" x14ac:dyDescent="0.25">
      <c r="G996" s="176"/>
      <c r="H996" s="177"/>
      <c r="I996" s="176"/>
    </row>
    <row r="997" spans="7:9" x14ac:dyDescent="0.25">
      <c r="G997" s="176"/>
      <c r="H997" s="177"/>
      <c r="I997" s="176"/>
    </row>
    <row r="998" spans="7:9" x14ac:dyDescent="0.25">
      <c r="G998" s="176"/>
      <c r="H998" s="177"/>
      <c r="I998" s="176"/>
    </row>
    <row r="999" spans="7:9" x14ac:dyDescent="0.25">
      <c r="G999" s="176"/>
      <c r="H999" s="177"/>
      <c r="I999" s="176"/>
    </row>
    <row r="1000" spans="7:9" x14ac:dyDescent="0.25">
      <c r="G1000" s="176"/>
      <c r="H1000" s="177"/>
      <c r="I1000" s="176"/>
    </row>
    <row r="1001" spans="7:9" x14ac:dyDescent="0.25">
      <c r="G1001" s="176"/>
      <c r="H1001" s="177"/>
      <c r="I1001" s="176"/>
    </row>
    <row r="1002" spans="7:9" x14ac:dyDescent="0.25">
      <c r="G1002" s="176"/>
      <c r="H1002" s="177"/>
      <c r="I1002" s="176"/>
    </row>
    <row r="1003" spans="7:9" x14ac:dyDescent="0.25">
      <c r="G1003" s="176"/>
      <c r="H1003" s="177"/>
      <c r="I1003" s="176"/>
    </row>
    <row r="1004" spans="7:9" x14ac:dyDescent="0.25">
      <c r="G1004" s="176"/>
      <c r="H1004" s="177"/>
      <c r="I1004" s="176"/>
    </row>
    <row r="1005" spans="7:9" x14ac:dyDescent="0.25">
      <c r="G1005" s="176"/>
      <c r="H1005" s="177"/>
      <c r="I1005" s="176"/>
    </row>
    <row r="1006" spans="7:9" x14ac:dyDescent="0.25">
      <c r="G1006" s="176"/>
      <c r="H1006" s="177"/>
      <c r="I1006" s="176"/>
    </row>
    <row r="1007" spans="7:9" x14ac:dyDescent="0.25">
      <c r="G1007" s="176"/>
      <c r="H1007" s="177"/>
      <c r="I1007" s="176"/>
    </row>
    <row r="1008" spans="7:9" x14ac:dyDescent="0.25">
      <c r="G1008" s="176"/>
      <c r="H1008" s="177"/>
      <c r="I1008" s="176"/>
    </row>
    <row r="1009" spans="7:9" x14ac:dyDescent="0.25">
      <c r="G1009" s="176"/>
      <c r="H1009" s="177"/>
      <c r="I1009" s="176"/>
    </row>
    <row r="1010" spans="7:9" x14ac:dyDescent="0.25">
      <c r="G1010" s="176"/>
      <c r="H1010" s="177"/>
      <c r="I1010" s="176"/>
    </row>
    <row r="1011" spans="7:9" x14ac:dyDescent="0.25">
      <c r="G1011" s="176"/>
      <c r="H1011" s="177"/>
      <c r="I1011" s="176"/>
    </row>
    <row r="1012" spans="7:9" x14ac:dyDescent="0.25">
      <c r="G1012" s="176"/>
      <c r="H1012" s="177"/>
      <c r="I1012" s="176"/>
    </row>
    <row r="1013" spans="7:9" x14ac:dyDescent="0.25">
      <c r="G1013" s="176"/>
      <c r="H1013" s="177"/>
      <c r="I1013" s="176"/>
    </row>
    <row r="1014" spans="7:9" x14ac:dyDescent="0.25">
      <c r="G1014" s="176"/>
      <c r="H1014" s="177"/>
      <c r="I1014" s="176"/>
    </row>
    <row r="1015" spans="7:9" x14ac:dyDescent="0.25">
      <c r="G1015" s="176"/>
      <c r="H1015" s="177"/>
      <c r="I1015" s="176"/>
    </row>
    <row r="1016" spans="7:9" x14ac:dyDescent="0.25">
      <c r="G1016" s="176"/>
      <c r="H1016" s="177"/>
      <c r="I1016" s="176"/>
    </row>
    <row r="1017" spans="7:9" x14ac:dyDescent="0.25">
      <c r="G1017" s="176"/>
      <c r="H1017" s="177"/>
      <c r="I1017" s="176"/>
    </row>
    <row r="1018" spans="7:9" x14ac:dyDescent="0.25">
      <c r="G1018" s="176"/>
      <c r="H1018" s="177"/>
      <c r="I1018" s="176"/>
    </row>
    <row r="1019" spans="7:9" x14ac:dyDescent="0.25">
      <c r="G1019" s="176"/>
      <c r="H1019" s="177"/>
      <c r="I1019" s="176"/>
    </row>
    <row r="1020" spans="7:9" x14ac:dyDescent="0.25">
      <c r="G1020" s="176"/>
      <c r="H1020" s="177"/>
      <c r="I1020" s="176"/>
    </row>
    <row r="1021" spans="7:9" x14ac:dyDescent="0.25">
      <c r="G1021" s="176"/>
      <c r="H1021" s="177"/>
      <c r="I1021" s="176"/>
    </row>
    <row r="1022" spans="7:9" x14ac:dyDescent="0.25">
      <c r="G1022" s="176"/>
      <c r="H1022" s="177"/>
      <c r="I1022" s="176"/>
    </row>
    <row r="1023" spans="7:9" x14ac:dyDescent="0.25">
      <c r="G1023" s="176"/>
      <c r="H1023" s="177"/>
      <c r="I1023" s="176"/>
    </row>
    <row r="1024" spans="7:9" x14ac:dyDescent="0.25">
      <c r="G1024" s="176"/>
      <c r="H1024" s="177"/>
      <c r="I1024" s="176"/>
    </row>
    <row r="1025" spans="7:9" x14ac:dyDescent="0.25">
      <c r="G1025" s="176"/>
      <c r="H1025" s="177"/>
      <c r="I1025" s="176"/>
    </row>
    <row r="1026" spans="7:9" x14ac:dyDescent="0.25">
      <c r="G1026" s="176"/>
      <c r="H1026" s="177"/>
      <c r="I1026" s="176"/>
    </row>
    <row r="1027" spans="7:9" x14ac:dyDescent="0.25">
      <c r="G1027" s="176"/>
      <c r="H1027" s="177"/>
      <c r="I1027" s="176"/>
    </row>
    <row r="1028" spans="7:9" x14ac:dyDescent="0.25">
      <c r="G1028" s="176"/>
      <c r="H1028" s="177"/>
      <c r="I1028" s="176"/>
    </row>
    <row r="1029" spans="7:9" x14ac:dyDescent="0.25">
      <c r="G1029" s="176"/>
      <c r="H1029" s="177"/>
      <c r="I1029" s="176"/>
    </row>
    <row r="1030" spans="7:9" x14ac:dyDescent="0.25">
      <c r="G1030" s="176"/>
      <c r="H1030" s="177"/>
      <c r="I1030" s="176"/>
    </row>
    <row r="1031" spans="7:9" x14ac:dyDescent="0.25">
      <c r="G1031" s="176"/>
      <c r="H1031" s="177"/>
      <c r="I1031" s="176"/>
    </row>
    <row r="1032" spans="7:9" x14ac:dyDescent="0.25">
      <c r="G1032" s="176"/>
      <c r="H1032" s="177"/>
      <c r="I1032" s="176"/>
    </row>
    <row r="1033" spans="7:9" x14ac:dyDescent="0.25">
      <c r="G1033" s="176"/>
      <c r="H1033" s="177"/>
      <c r="I1033" s="176"/>
    </row>
    <row r="1034" spans="7:9" x14ac:dyDescent="0.25">
      <c r="G1034" s="176"/>
      <c r="H1034" s="177"/>
      <c r="I1034" s="176"/>
    </row>
    <row r="1035" spans="7:9" x14ac:dyDescent="0.25">
      <c r="G1035" s="176"/>
      <c r="H1035" s="177"/>
      <c r="I1035" s="176"/>
    </row>
    <row r="1036" spans="7:9" x14ac:dyDescent="0.25">
      <c r="G1036" s="176"/>
      <c r="H1036" s="177"/>
      <c r="I1036" s="176"/>
    </row>
    <row r="1037" spans="7:9" x14ac:dyDescent="0.25">
      <c r="G1037" s="176"/>
      <c r="H1037" s="177"/>
      <c r="I1037" s="176"/>
    </row>
    <row r="1038" spans="7:9" x14ac:dyDescent="0.25">
      <c r="G1038" s="176"/>
      <c r="H1038" s="177"/>
      <c r="I1038" s="176"/>
    </row>
    <row r="1039" spans="7:9" x14ac:dyDescent="0.25">
      <c r="G1039" s="176"/>
      <c r="H1039" s="177"/>
      <c r="I1039" s="176"/>
    </row>
    <row r="1040" spans="7:9" x14ac:dyDescent="0.25">
      <c r="G1040" s="176"/>
      <c r="H1040" s="177"/>
      <c r="I1040" s="176"/>
    </row>
    <row r="1041" spans="7:9" x14ac:dyDescent="0.25">
      <c r="G1041" s="176"/>
      <c r="H1041" s="177"/>
      <c r="I1041" s="176"/>
    </row>
    <row r="1042" spans="7:9" x14ac:dyDescent="0.25">
      <c r="G1042" s="176"/>
      <c r="H1042" s="177"/>
      <c r="I1042" s="176"/>
    </row>
    <row r="1043" spans="7:9" x14ac:dyDescent="0.25">
      <c r="G1043" s="176"/>
      <c r="H1043" s="177"/>
      <c r="I1043" s="176"/>
    </row>
    <row r="1044" spans="7:9" x14ac:dyDescent="0.25">
      <c r="G1044" s="176"/>
      <c r="H1044" s="177"/>
      <c r="I1044" s="176"/>
    </row>
    <row r="1045" spans="7:9" x14ac:dyDescent="0.25">
      <c r="G1045" s="176"/>
      <c r="H1045" s="177"/>
      <c r="I1045" s="176"/>
    </row>
    <row r="1046" spans="7:9" x14ac:dyDescent="0.25">
      <c r="G1046" s="176"/>
      <c r="H1046" s="177"/>
      <c r="I1046" s="176"/>
    </row>
    <row r="1047" spans="7:9" x14ac:dyDescent="0.25">
      <c r="G1047" s="176"/>
      <c r="H1047" s="177"/>
      <c r="I1047" s="176"/>
    </row>
    <row r="1048" spans="7:9" x14ac:dyDescent="0.25">
      <c r="G1048" s="176"/>
      <c r="H1048" s="177"/>
      <c r="I1048" s="176"/>
    </row>
    <row r="1049" spans="7:9" x14ac:dyDescent="0.25">
      <c r="G1049" s="176"/>
      <c r="H1049" s="177"/>
      <c r="I1049" s="176"/>
    </row>
    <row r="1050" spans="7:9" x14ac:dyDescent="0.25">
      <c r="G1050" s="176"/>
      <c r="H1050" s="177"/>
      <c r="I1050" s="176"/>
    </row>
    <row r="1051" spans="7:9" x14ac:dyDescent="0.25">
      <c r="G1051" s="176"/>
      <c r="H1051" s="177"/>
      <c r="I1051" s="176"/>
    </row>
    <row r="1052" spans="7:9" x14ac:dyDescent="0.25">
      <c r="G1052" s="176"/>
      <c r="H1052" s="177"/>
      <c r="I1052" s="176"/>
    </row>
    <row r="1053" spans="7:9" x14ac:dyDescent="0.25">
      <c r="G1053" s="176"/>
      <c r="H1053" s="177"/>
      <c r="I1053" s="176"/>
    </row>
    <row r="1054" spans="7:9" x14ac:dyDescent="0.25">
      <c r="G1054" s="176"/>
      <c r="H1054" s="177"/>
      <c r="I1054" s="176"/>
    </row>
    <row r="1055" spans="7:9" x14ac:dyDescent="0.25">
      <c r="G1055" s="176"/>
      <c r="H1055" s="177"/>
      <c r="I1055" s="176"/>
    </row>
    <row r="1056" spans="7:9" x14ac:dyDescent="0.25">
      <c r="G1056" s="176"/>
      <c r="H1056" s="177"/>
      <c r="I1056" s="176"/>
    </row>
    <row r="1057" spans="7:9" x14ac:dyDescent="0.25">
      <c r="G1057" s="176"/>
      <c r="H1057" s="177"/>
      <c r="I1057" s="176"/>
    </row>
    <row r="1058" spans="7:9" x14ac:dyDescent="0.25">
      <c r="G1058" s="176"/>
      <c r="H1058" s="177"/>
      <c r="I1058" s="176"/>
    </row>
    <row r="1059" spans="7:9" x14ac:dyDescent="0.25">
      <c r="G1059" s="176"/>
      <c r="H1059" s="177"/>
      <c r="I1059" s="176"/>
    </row>
    <row r="1060" spans="7:9" x14ac:dyDescent="0.25">
      <c r="G1060" s="176"/>
      <c r="H1060" s="177"/>
      <c r="I1060" s="176"/>
    </row>
    <row r="1061" spans="7:9" x14ac:dyDescent="0.25">
      <c r="G1061" s="176"/>
      <c r="H1061" s="177"/>
      <c r="I1061" s="176"/>
    </row>
    <row r="1062" spans="7:9" x14ac:dyDescent="0.25">
      <c r="G1062" s="176"/>
      <c r="H1062" s="177"/>
      <c r="I1062" s="176"/>
    </row>
    <row r="1063" spans="7:9" x14ac:dyDescent="0.25">
      <c r="G1063" s="176"/>
      <c r="H1063" s="177"/>
      <c r="I1063" s="176"/>
    </row>
    <row r="1064" spans="7:9" x14ac:dyDescent="0.25">
      <c r="G1064" s="176"/>
      <c r="H1064" s="177"/>
      <c r="I1064" s="176"/>
    </row>
    <row r="1065" spans="7:9" x14ac:dyDescent="0.25">
      <c r="G1065" s="176"/>
      <c r="H1065" s="177"/>
      <c r="I1065" s="176"/>
    </row>
    <row r="1066" spans="7:9" x14ac:dyDescent="0.25">
      <c r="G1066" s="176"/>
      <c r="H1066" s="177"/>
      <c r="I1066" s="176"/>
    </row>
    <row r="1067" spans="7:9" x14ac:dyDescent="0.25">
      <c r="G1067" s="176"/>
      <c r="H1067" s="177"/>
      <c r="I1067" s="176"/>
    </row>
    <row r="1068" spans="7:9" x14ac:dyDescent="0.25">
      <c r="G1068" s="176"/>
      <c r="H1068" s="177"/>
      <c r="I1068" s="176"/>
    </row>
    <row r="1069" spans="7:9" x14ac:dyDescent="0.25">
      <c r="G1069" s="176"/>
      <c r="H1069" s="177"/>
      <c r="I1069" s="176"/>
    </row>
    <row r="1070" spans="7:9" x14ac:dyDescent="0.25">
      <c r="G1070" s="176"/>
      <c r="H1070" s="177"/>
      <c r="I1070" s="176"/>
    </row>
    <row r="1071" spans="7:9" x14ac:dyDescent="0.25">
      <c r="G1071" s="176"/>
      <c r="H1071" s="177"/>
      <c r="I1071" s="176"/>
    </row>
    <row r="1072" spans="7:9" x14ac:dyDescent="0.25">
      <c r="G1072" s="176"/>
      <c r="H1072" s="177"/>
      <c r="I1072" s="176"/>
    </row>
    <row r="1073" spans="7:9" x14ac:dyDescent="0.25">
      <c r="G1073" s="176"/>
      <c r="H1073" s="177"/>
      <c r="I1073" s="176"/>
    </row>
    <row r="1074" spans="7:9" x14ac:dyDescent="0.25">
      <c r="G1074" s="176"/>
      <c r="H1074" s="177"/>
      <c r="I1074" s="176"/>
    </row>
    <row r="1075" spans="7:9" x14ac:dyDescent="0.25">
      <c r="G1075" s="176"/>
      <c r="H1075" s="177"/>
      <c r="I1075" s="176"/>
    </row>
    <row r="1076" spans="7:9" x14ac:dyDescent="0.25">
      <c r="G1076" s="176"/>
      <c r="H1076" s="177"/>
      <c r="I1076" s="176"/>
    </row>
    <row r="1077" spans="7:9" x14ac:dyDescent="0.25">
      <c r="G1077" s="176"/>
      <c r="H1077" s="177"/>
      <c r="I1077" s="176"/>
    </row>
    <row r="1078" spans="7:9" x14ac:dyDescent="0.25">
      <c r="G1078" s="176"/>
      <c r="H1078" s="177"/>
      <c r="I1078" s="176"/>
    </row>
    <row r="1079" spans="7:9" x14ac:dyDescent="0.25">
      <c r="G1079" s="176"/>
      <c r="H1079" s="177"/>
      <c r="I1079" s="176"/>
    </row>
    <row r="1080" spans="7:9" x14ac:dyDescent="0.25">
      <c r="G1080" s="176"/>
      <c r="H1080" s="177"/>
      <c r="I1080" s="176"/>
    </row>
    <row r="1081" spans="7:9" x14ac:dyDescent="0.25">
      <c r="G1081" s="176"/>
      <c r="H1081" s="177"/>
      <c r="I1081" s="176"/>
    </row>
    <row r="1082" spans="7:9" x14ac:dyDescent="0.25">
      <c r="G1082" s="176"/>
      <c r="H1082" s="177"/>
      <c r="I1082" s="176"/>
    </row>
    <row r="1083" spans="7:9" x14ac:dyDescent="0.25">
      <c r="G1083" s="176"/>
      <c r="H1083" s="177"/>
      <c r="I1083" s="176"/>
    </row>
    <row r="1084" spans="7:9" x14ac:dyDescent="0.25">
      <c r="G1084" s="176"/>
      <c r="H1084" s="177"/>
      <c r="I1084" s="176"/>
    </row>
    <row r="1085" spans="7:9" x14ac:dyDescent="0.25">
      <c r="G1085" s="176"/>
      <c r="H1085" s="177"/>
      <c r="I1085" s="176"/>
    </row>
    <row r="1086" spans="7:9" x14ac:dyDescent="0.25">
      <c r="G1086" s="176"/>
      <c r="H1086" s="177"/>
      <c r="I1086" s="176"/>
    </row>
    <row r="1087" spans="7:9" x14ac:dyDescent="0.25">
      <c r="G1087" s="176"/>
      <c r="H1087" s="177"/>
      <c r="I1087" s="176"/>
    </row>
    <row r="1088" spans="7:9" x14ac:dyDescent="0.25">
      <c r="G1088" s="176"/>
      <c r="H1088" s="177"/>
      <c r="I1088" s="176"/>
    </row>
    <row r="1089" spans="7:9" x14ac:dyDescent="0.25">
      <c r="G1089" s="176"/>
      <c r="H1089" s="177"/>
      <c r="I1089" s="176"/>
    </row>
    <row r="1090" spans="7:9" x14ac:dyDescent="0.25">
      <c r="G1090" s="176"/>
      <c r="H1090" s="177"/>
      <c r="I1090" s="176"/>
    </row>
    <row r="1091" spans="7:9" x14ac:dyDescent="0.25">
      <c r="G1091" s="176"/>
      <c r="H1091" s="177"/>
      <c r="I1091" s="176"/>
    </row>
    <row r="1092" spans="7:9" x14ac:dyDescent="0.25">
      <c r="G1092" s="176"/>
      <c r="H1092" s="177"/>
      <c r="I1092" s="176"/>
    </row>
    <row r="1093" spans="7:9" x14ac:dyDescent="0.25">
      <c r="G1093" s="176"/>
      <c r="H1093" s="177"/>
      <c r="I1093" s="176"/>
    </row>
    <row r="1094" spans="7:9" x14ac:dyDescent="0.25">
      <c r="G1094" s="176"/>
      <c r="H1094" s="177"/>
      <c r="I1094" s="176"/>
    </row>
    <row r="1095" spans="7:9" x14ac:dyDescent="0.25">
      <c r="G1095" s="176"/>
      <c r="H1095" s="177"/>
      <c r="I1095" s="176"/>
    </row>
    <row r="1096" spans="7:9" x14ac:dyDescent="0.25">
      <c r="G1096" s="176"/>
      <c r="H1096" s="177"/>
      <c r="I1096" s="176"/>
    </row>
    <row r="1097" spans="7:9" x14ac:dyDescent="0.25">
      <c r="G1097" s="176"/>
      <c r="H1097" s="177"/>
      <c r="I1097" s="176"/>
    </row>
    <row r="1098" spans="7:9" x14ac:dyDescent="0.25">
      <c r="G1098" s="176"/>
      <c r="H1098" s="177"/>
      <c r="I1098" s="176"/>
    </row>
    <row r="1099" spans="7:9" x14ac:dyDescent="0.25">
      <c r="G1099" s="176"/>
      <c r="H1099" s="177"/>
      <c r="I1099" s="176"/>
    </row>
    <row r="1100" spans="7:9" x14ac:dyDescent="0.25">
      <c r="G1100" s="176"/>
      <c r="H1100" s="177"/>
      <c r="I1100" s="176"/>
    </row>
    <row r="1101" spans="7:9" x14ac:dyDescent="0.25">
      <c r="G1101" s="176"/>
      <c r="H1101" s="177"/>
      <c r="I1101" s="176"/>
    </row>
    <row r="1102" spans="7:9" x14ac:dyDescent="0.25">
      <c r="G1102" s="176"/>
      <c r="H1102" s="177"/>
      <c r="I1102" s="176"/>
    </row>
    <row r="1103" spans="7:9" x14ac:dyDescent="0.25">
      <c r="G1103" s="176"/>
      <c r="H1103" s="177"/>
      <c r="I1103" s="176"/>
    </row>
    <row r="1104" spans="7:9" x14ac:dyDescent="0.25">
      <c r="G1104" s="176"/>
      <c r="H1104" s="177"/>
      <c r="I1104" s="176"/>
    </row>
    <row r="1105" spans="7:9" x14ac:dyDescent="0.25">
      <c r="G1105" s="176"/>
      <c r="H1105" s="177"/>
      <c r="I1105" s="176"/>
    </row>
    <row r="1106" spans="7:9" x14ac:dyDescent="0.25">
      <c r="G1106" s="176"/>
      <c r="H1106" s="177"/>
      <c r="I1106" s="176"/>
    </row>
    <row r="1107" spans="7:9" x14ac:dyDescent="0.25">
      <c r="G1107" s="176"/>
      <c r="H1107" s="177"/>
      <c r="I1107" s="176"/>
    </row>
    <row r="1108" spans="7:9" x14ac:dyDescent="0.25">
      <c r="G1108" s="176"/>
      <c r="H1108" s="177"/>
      <c r="I1108" s="176"/>
    </row>
    <row r="1109" spans="7:9" x14ac:dyDescent="0.25">
      <c r="G1109" s="176"/>
      <c r="H1109" s="177"/>
      <c r="I1109" s="176"/>
    </row>
    <row r="1110" spans="7:9" x14ac:dyDescent="0.25">
      <c r="G1110" s="176"/>
      <c r="H1110" s="177"/>
      <c r="I1110" s="176"/>
    </row>
    <row r="1111" spans="7:9" x14ac:dyDescent="0.25">
      <c r="G1111" s="176"/>
      <c r="H1111" s="177"/>
      <c r="I1111" s="176"/>
    </row>
    <row r="1112" spans="7:9" x14ac:dyDescent="0.25">
      <c r="G1112" s="176"/>
      <c r="H1112" s="177"/>
      <c r="I1112" s="176"/>
    </row>
    <row r="1113" spans="7:9" x14ac:dyDescent="0.25">
      <c r="G1113" s="176"/>
      <c r="H1113" s="177"/>
      <c r="I1113" s="176"/>
    </row>
    <row r="1114" spans="7:9" x14ac:dyDescent="0.25">
      <c r="G1114" s="176"/>
      <c r="H1114" s="177"/>
      <c r="I1114" s="176"/>
    </row>
    <row r="1115" spans="7:9" x14ac:dyDescent="0.25">
      <c r="G1115" s="176"/>
      <c r="H1115" s="177"/>
      <c r="I1115" s="176"/>
    </row>
    <row r="1116" spans="7:9" x14ac:dyDescent="0.25">
      <c r="G1116" s="176"/>
      <c r="H1116" s="177"/>
      <c r="I1116" s="176"/>
    </row>
    <row r="1117" spans="7:9" x14ac:dyDescent="0.25">
      <c r="G1117" s="176"/>
      <c r="H1117" s="177"/>
      <c r="I1117" s="176"/>
    </row>
    <row r="1118" spans="7:9" x14ac:dyDescent="0.25">
      <c r="G1118" s="176"/>
      <c r="H1118" s="177"/>
      <c r="I1118" s="176"/>
    </row>
    <row r="1119" spans="7:9" x14ac:dyDescent="0.25">
      <c r="G1119" s="176"/>
      <c r="H1119" s="177"/>
      <c r="I1119" s="176"/>
    </row>
    <row r="1120" spans="7:9" x14ac:dyDescent="0.25">
      <c r="G1120" s="176"/>
      <c r="H1120" s="177"/>
      <c r="I1120" s="176"/>
    </row>
    <row r="1121" spans="7:9" x14ac:dyDescent="0.25">
      <c r="G1121" s="176"/>
      <c r="H1121" s="177"/>
      <c r="I1121" s="176"/>
    </row>
    <row r="1122" spans="7:9" x14ac:dyDescent="0.25">
      <c r="G1122" s="176"/>
      <c r="H1122" s="177"/>
      <c r="I1122" s="176"/>
    </row>
    <row r="1123" spans="7:9" x14ac:dyDescent="0.25">
      <c r="G1123" s="176"/>
      <c r="H1123" s="177"/>
      <c r="I1123" s="176"/>
    </row>
    <row r="1124" spans="7:9" x14ac:dyDescent="0.25">
      <c r="G1124" s="176"/>
      <c r="H1124" s="177"/>
      <c r="I1124" s="176"/>
    </row>
    <row r="1125" spans="7:9" x14ac:dyDescent="0.25">
      <c r="G1125" s="176"/>
      <c r="H1125" s="177"/>
      <c r="I1125" s="176"/>
    </row>
    <row r="1126" spans="7:9" x14ac:dyDescent="0.25">
      <c r="G1126" s="176"/>
      <c r="H1126" s="177"/>
      <c r="I1126" s="176"/>
    </row>
    <row r="1127" spans="7:9" x14ac:dyDescent="0.25">
      <c r="G1127" s="176"/>
      <c r="H1127" s="177"/>
      <c r="I1127" s="176"/>
    </row>
    <row r="1128" spans="7:9" x14ac:dyDescent="0.25">
      <c r="G1128" s="176"/>
      <c r="H1128" s="177"/>
      <c r="I1128" s="176"/>
    </row>
    <row r="1129" spans="7:9" x14ac:dyDescent="0.25">
      <c r="G1129" s="176"/>
      <c r="H1129" s="177"/>
      <c r="I1129" s="176"/>
    </row>
    <row r="1130" spans="7:9" x14ac:dyDescent="0.25">
      <c r="G1130" s="176"/>
      <c r="H1130" s="177"/>
      <c r="I1130" s="176"/>
    </row>
    <row r="1131" spans="7:9" x14ac:dyDescent="0.25">
      <c r="G1131" s="176"/>
      <c r="H1131" s="177"/>
      <c r="I1131" s="176"/>
    </row>
    <row r="1132" spans="7:9" x14ac:dyDescent="0.25">
      <c r="G1132" s="176"/>
      <c r="H1132" s="177"/>
      <c r="I1132" s="176"/>
    </row>
    <row r="1133" spans="7:9" x14ac:dyDescent="0.25">
      <c r="G1133" s="176"/>
      <c r="H1133" s="177"/>
      <c r="I1133" s="176"/>
    </row>
    <row r="1134" spans="7:9" x14ac:dyDescent="0.25">
      <c r="G1134" s="176"/>
      <c r="H1134" s="177"/>
      <c r="I1134" s="176"/>
    </row>
    <row r="1135" spans="7:9" x14ac:dyDescent="0.25">
      <c r="G1135" s="176"/>
      <c r="H1135" s="177"/>
      <c r="I1135" s="176"/>
    </row>
    <row r="1136" spans="7:9" x14ac:dyDescent="0.25">
      <c r="G1136" s="176"/>
      <c r="H1136" s="177"/>
      <c r="I1136" s="176"/>
    </row>
    <row r="1137" spans="7:9" x14ac:dyDescent="0.25">
      <c r="G1137" s="176"/>
      <c r="H1137" s="177"/>
      <c r="I1137" s="176"/>
    </row>
    <row r="1138" spans="7:9" x14ac:dyDescent="0.25">
      <c r="G1138" s="176"/>
      <c r="H1138" s="177"/>
      <c r="I1138" s="176"/>
    </row>
    <row r="1139" spans="7:9" x14ac:dyDescent="0.25">
      <c r="G1139" s="176"/>
      <c r="H1139" s="177"/>
      <c r="I1139" s="176"/>
    </row>
    <row r="1140" spans="7:9" x14ac:dyDescent="0.25">
      <c r="G1140" s="176"/>
      <c r="H1140" s="177"/>
      <c r="I1140" s="176"/>
    </row>
    <row r="1141" spans="7:9" x14ac:dyDescent="0.25">
      <c r="G1141" s="176"/>
      <c r="H1141" s="177"/>
      <c r="I1141" s="176"/>
    </row>
    <row r="1142" spans="7:9" x14ac:dyDescent="0.25">
      <c r="G1142" s="176"/>
      <c r="H1142" s="177"/>
      <c r="I1142" s="176"/>
    </row>
    <row r="1143" spans="7:9" x14ac:dyDescent="0.25">
      <c r="G1143" s="176"/>
      <c r="H1143" s="177"/>
      <c r="I1143" s="176"/>
    </row>
    <row r="1144" spans="7:9" x14ac:dyDescent="0.25">
      <c r="G1144" s="176"/>
      <c r="H1144" s="177"/>
      <c r="I1144" s="176"/>
    </row>
    <row r="1145" spans="7:9" x14ac:dyDescent="0.25">
      <c r="G1145" s="176"/>
      <c r="H1145" s="177"/>
      <c r="I1145" s="176"/>
    </row>
    <row r="1146" spans="7:9" x14ac:dyDescent="0.25">
      <c r="G1146" s="176"/>
      <c r="H1146" s="177"/>
      <c r="I1146" s="176"/>
    </row>
    <row r="1147" spans="7:9" x14ac:dyDescent="0.25">
      <c r="G1147" s="176"/>
      <c r="H1147" s="177"/>
      <c r="I1147" s="176"/>
    </row>
    <row r="1148" spans="7:9" x14ac:dyDescent="0.25">
      <c r="G1148" s="176"/>
      <c r="H1148" s="177"/>
      <c r="I1148" s="176"/>
    </row>
    <row r="1149" spans="7:9" x14ac:dyDescent="0.25">
      <c r="G1149" s="176"/>
      <c r="H1149" s="177"/>
      <c r="I1149" s="176"/>
    </row>
    <row r="1150" spans="7:9" x14ac:dyDescent="0.25">
      <c r="G1150" s="176"/>
      <c r="H1150" s="177"/>
      <c r="I1150" s="176"/>
    </row>
    <row r="1151" spans="7:9" x14ac:dyDescent="0.25">
      <c r="G1151" s="176"/>
      <c r="H1151" s="177"/>
      <c r="I1151" s="176"/>
    </row>
    <row r="1152" spans="7:9" x14ac:dyDescent="0.25">
      <c r="G1152" s="176"/>
      <c r="H1152" s="177"/>
      <c r="I1152" s="176"/>
    </row>
    <row r="1153" spans="7:9" x14ac:dyDescent="0.25">
      <c r="G1153" s="176"/>
      <c r="H1153" s="177"/>
      <c r="I1153" s="176"/>
    </row>
    <row r="1154" spans="7:9" x14ac:dyDescent="0.25">
      <c r="G1154" s="176"/>
      <c r="H1154" s="177"/>
      <c r="I1154" s="176"/>
    </row>
    <row r="1155" spans="7:9" x14ac:dyDescent="0.25">
      <c r="G1155" s="176"/>
      <c r="H1155" s="177"/>
      <c r="I1155" s="176"/>
    </row>
    <row r="1156" spans="7:9" x14ac:dyDescent="0.25">
      <c r="G1156" s="176"/>
      <c r="H1156" s="177"/>
      <c r="I1156" s="176"/>
    </row>
    <row r="1157" spans="7:9" x14ac:dyDescent="0.25">
      <c r="G1157" s="176"/>
      <c r="H1157" s="177"/>
      <c r="I1157" s="176"/>
    </row>
    <row r="1158" spans="7:9" x14ac:dyDescent="0.25">
      <c r="G1158" s="176"/>
      <c r="H1158" s="177"/>
      <c r="I1158" s="176"/>
    </row>
    <row r="1159" spans="7:9" x14ac:dyDescent="0.25">
      <c r="G1159" s="176"/>
      <c r="H1159" s="177"/>
      <c r="I1159" s="176"/>
    </row>
    <row r="1160" spans="7:9" x14ac:dyDescent="0.25">
      <c r="G1160" s="176"/>
      <c r="H1160" s="177"/>
      <c r="I1160" s="176"/>
    </row>
    <row r="1161" spans="7:9" x14ac:dyDescent="0.25">
      <c r="G1161" s="176"/>
      <c r="H1161" s="177"/>
      <c r="I1161" s="176"/>
    </row>
    <row r="1162" spans="7:9" x14ac:dyDescent="0.25">
      <c r="G1162" s="176"/>
      <c r="H1162" s="177"/>
      <c r="I1162" s="176"/>
    </row>
    <row r="1163" spans="7:9" x14ac:dyDescent="0.25">
      <c r="G1163" s="176"/>
      <c r="H1163" s="177"/>
      <c r="I1163" s="176"/>
    </row>
    <row r="1164" spans="7:9" x14ac:dyDescent="0.25">
      <c r="G1164" s="176"/>
      <c r="H1164" s="177"/>
      <c r="I1164" s="176"/>
    </row>
    <row r="1165" spans="7:9" x14ac:dyDescent="0.25">
      <c r="G1165" s="176"/>
      <c r="H1165" s="177"/>
      <c r="I1165" s="176"/>
    </row>
    <row r="1166" spans="7:9" x14ac:dyDescent="0.25">
      <c r="G1166" s="176"/>
      <c r="H1166" s="177"/>
      <c r="I1166" s="176"/>
    </row>
    <row r="1167" spans="7:9" x14ac:dyDescent="0.25">
      <c r="G1167" s="176"/>
      <c r="H1167" s="177"/>
      <c r="I1167" s="176"/>
    </row>
    <row r="1168" spans="7:9" x14ac:dyDescent="0.25">
      <c r="G1168" s="176"/>
      <c r="H1168" s="177"/>
      <c r="I1168" s="176"/>
    </row>
    <row r="1169" spans="7:9" x14ac:dyDescent="0.25">
      <c r="G1169" s="176"/>
      <c r="H1169" s="177"/>
      <c r="I1169" s="176"/>
    </row>
    <row r="1170" spans="7:9" x14ac:dyDescent="0.25">
      <c r="G1170" s="176"/>
      <c r="H1170" s="177"/>
      <c r="I1170" s="176"/>
    </row>
    <row r="1171" spans="7:9" x14ac:dyDescent="0.25">
      <c r="G1171" s="176"/>
      <c r="H1171" s="177"/>
      <c r="I1171" s="176"/>
    </row>
    <row r="1172" spans="7:9" x14ac:dyDescent="0.25">
      <c r="G1172" s="176"/>
      <c r="H1172" s="177"/>
      <c r="I1172" s="176"/>
    </row>
    <row r="1173" spans="7:9" x14ac:dyDescent="0.25">
      <c r="G1173" s="176"/>
      <c r="H1173" s="177"/>
      <c r="I1173" s="176"/>
    </row>
    <row r="1174" spans="7:9" x14ac:dyDescent="0.25">
      <c r="G1174" s="176"/>
      <c r="H1174" s="177"/>
      <c r="I1174" s="176"/>
    </row>
    <row r="1175" spans="7:9" x14ac:dyDescent="0.25">
      <c r="G1175" s="176"/>
      <c r="H1175" s="177"/>
      <c r="I1175" s="176"/>
    </row>
    <row r="1176" spans="7:9" x14ac:dyDescent="0.25">
      <c r="G1176" s="176"/>
      <c r="H1176" s="177"/>
      <c r="I1176" s="176"/>
    </row>
    <row r="1177" spans="7:9" x14ac:dyDescent="0.25">
      <c r="G1177" s="176"/>
      <c r="H1177" s="177"/>
      <c r="I1177" s="176"/>
    </row>
    <row r="1178" spans="7:9" x14ac:dyDescent="0.25">
      <c r="G1178" s="176"/>
      <c r="H1178" s="177"/>
      <c r="I1178" s="176"/>
    </row>
    <row r="1179" spans="7:9" x14ac:dyDescent="0.25">
      <c r="G1179" s="176"/>
      <c r="H1179" s="177"/>
      <c r="I1179" s="176"/>
    </row>
    <row r="1180" spans="7:9" x14ac:dyDescent="0.25">
      <c r="G1180" s="176"/>
      <c r="H1180" s="177"/>
      <c r="I1180" s="176"/>
    </row>
    <row r="1181" spans="7:9" x14ac:dyDescent="0.25">
      <c r="G1181" s="176"/>
      <c r="H1181" s="177"/>
      <c r="I1181" s="176"/>
    </row>
    <row r="1182" spans="7:9" x14ac:dyDescent="0.25">
      <c r="G1182" s="176"/>
      <c r="H1182" s="177"/>
      <c r="I1182" s="176"/>
    </row>
    <row r="1183" spans="7:9" x14ac:dyDescent="0.25">
      <c r="G1183" s="176"/>
      <c r="H1183" s="177"/>
      <c r="I1183" s="176"/>
    </row>
    <row r="1184" spans="7:9" x14ac:dyDescent="0.25">
      <c r="G1184" s="176"/>
      <c r="H1184" s="177"/>
      <c r="I1184" s="176"/>
    </row>
    <row r="1185" spans="7:9" x14ac:dyDescent="0.25">
      <c r="G1185" s="176"/>
      <c r="H1185" s="177"/>
      <c r="I1185" s="176"/>
    </row>
    <row r="1186" spans="7:9" x14ac:dyDescent="0.25">
      <c r="G1186" s="176"/>
      <c r="H1186" s="177"/>
      <c r="I1186" s="176"/>
    </row>
    <row r="1187" spans="7:9" x14ac:dyDescent="0.25">
      <c r="G1187" s="176"/>
      <c r="H1187" s="177"/>
      <c r="I1187" s="176"/>
    </row>
    <row r="1188" spans="7:9" x14ac:dyDescent="0.25">
      <c r="G1188" s="176"/>
      <c r="H1188" s="177"/>
      <c r="I1188" s="176"/>
    </row>
    <row r="1189" spans="7:9" x14ac:dyDescent="0.25">
      <c r="G1189" s="176"/>
      <c r="H1189" s="177"/>
      <c r="I1189" s="176"/>
    </row>
    <row r="1190" spans="7:9" x14ac:dyDescent="0.25">
      <c r="G1190" s="176"/>
      <c r="H1190" s="177"/>
      <c r="I1190" s="176"/>
    </row>
    <row r="1191" spans="7:9" x14ac:dyDescent="0.25">
      <c r="G1191" s="176"/>
      <c r="H1191" s="177"/>
      <c r="I1191" s="176"/>
    </row>
    <row r="1192" spans="7:9" x14ac:dyDescent="0.25">
      <c r="G1192" s="176"/>
      <c r="H1192" s="177"/>
      <c r="I1192" s="176"/>
    </row>
    <row r="1193" spans="7:9" x14ac:dyDescent="0.25">
      <c r="G1193" s="176"/>
      <c r="H1193" s="177"/>
      <c r="I1193" s="176"/>
    </row>
    <row r="1194" spans="7:9" x14ac:dyDescent="0.25">
      <c r="G1194" s="176"/>
      <c r="H1194" s="177"/>
      <c r="I1194" s="176"/>
    </row>
    <row r="1195" spans="7:9" x14ac:dyDescent="0.25">
      <c r="G1195" s="176"/>
      <c r="H1195" s="177"/>
      <c r="I1195" s="176"/>
    </row>
    <row r="1196" spans="7:9" x14ac:dyDescent="0.25">
      <c r="G1196" s="176"/>
      <c r="H1196" s="177"/>
      <c r="I1196" s="176"/>
    </row>
    <row r="1197" spans="7:9" x14ac:dyDescent="0.25">
      <c r="G1197" s="176"/>
      <c r="H1197" s="177"/>
      <c r="I1197" s="176"/>
    </row>
    <row r="1198" spans="7:9" x14ac:dyDescent="0.25">
      <c r="G1198" s="176"/>
      <c r="H1198" s="177"/>
      <c r="I1198" s="176"/>
    </row>
    <row r="1199" spans="7:9" x14ac:dyDescent="0.25">
      <c r="G1199" s="176"/>
      <c r="H1199" s="177"/>
      <c r="I1199" s="176"/>
    </row>
    <row r="1200" spans="7:9" x14ac:dyDescent="0.25">
      <c r="G1200" s="176"/>
      <c r="H1200" s="177"/>
      <c r="I1200" s="176"/>
    </row>
    <row r="1201" spans="7:9" x14ac:dyDescent="0.25">
      <c r="G1201" s="176"/>
      <c r="H1201" s="177"/>
      <c r="I1201" s="176"/>
    </row>
    <row r="1202" spans="7:9" x14ac:dyDescent="0.25">
      <c r="G1202" s="176"/>
      <c r="H1202" s="177"/>
      <c r="I1202" s="176"/>
    </row>
    <row r="1203" spans="7:9" x14ac:dyDescent="0.25">
      <c r="G1203" s="176"/>
      <c r="H1203" s="177"/>
      <c r="I1203" s="176"/>
    </row>
    <row r="1204" spans="7:9" x14ac:dyDescent="0.25">
      <c r="G1204" s="176"/>
      <c r="H1204" s="177"/>
      <c r="I1204" s="176"/>
    </row>
    <row r="1205" spans="7:9" x14ac:dyDescent="0.25">
      <c r="G1205" s="176"/>
      <c r="H1205" s="177"/>
      <c r="I1205" s="176"/>
    </row>
    <row r="1206" spans="7:9" x14ac:dyDescent="0.25">
      <c r="G1206" s="176"/>
      <c r="H1206" s="177"/>
      <c r="I1206" s="176"/>
    </row>
    <row r="1207" spans="7:9" x14ac:dyDescent="0.25">
      <c r="G1207" s="176"/>
      <c r="H1207" s="177"/>
      <c r="I1207" s="176"/>
    </row>
    <row r="1208" spans="7:9" x14ac:dyDescent="0.25">
      <c r="G1208" s="176"/>
      <c r="H1208" s="177"/>
      <c r="I1208" s="176"/>
    </row>
    <row r="1209" spans="7:9" x14ac:dyDescent="0.25">
      <c r="G1209" s="176"/>
      <c r="H1209" s="177"/>
      <c r="I1209" s="176"/>
    </row>
    <row r="1210" spans="7:9" x14ac:dyDescent="0.25">
      <c r="G1210" s="176"/>
      <c r="H1210" s="177"/>
      <c r="I1210" s="176"/>
    </row>
    <row r="1211" spans="7:9" x14ac:dyDescent="0.25">
      <c r="G1211" s="176"/>
      <c r="H1211" s="177"/>
      <c r="I1211" s="176"/>
    </row>
    <row r="1212" spans="7:9" x14ac:dyDescent="0.25">
      <c r="G1212" s="176"/>
      <c r="H1212" s="177"/>
      <c r="I1212" s="176"/>
    </row>
    <row r="1213" spans="7:9" x14ac:dyDescent="0.25">
      <c r="G1213" s="176"/>
      <c r="H1213" s="177"/>
      <c r="I1213" s="176"/>
    </row>
    <row r="1214" spans="7:9" x14ac:dyDescent="0.25">
      <c r="G1214" s="176"/>
      <c r="H1214" s="177"/>
      <c r="I1214" s="176"/>
    </row>
    <row r="1215" spans="7:9" x14ac:dyDescent="0.25">
      <c r="G1215" s="176"/>
      <c r="H1215" s="177"/>
      <c r="I1215" s="176"/>
    </row>
    <row r="1216" spans="7:9" x14ac:dyDescent="0.25">
      <c r="G1216" s="176"/>
      <c r="H1216" s="177"/>
      <c r="I1216" s="176"/>
    </row>
    <row r="1217" spans="7:9" x14ac:dyDescent="0.25">
      <c r="G1217" s="176"/>
      <c r="H1217" s="177"/>
      <c r="I1217" s="176"/>
    </row>
    <row r="1218" spans="7:9" x14ac:dyDescent="0.25">
      <c r="G1218" s="176"/>
      <c r="H1218" s="177"/>
      <c r="I1218" s="176"/>
    </row>
    <row r="1219" spans="7:9" x14ac:dyDescent="0.25">
      <c r="G1219" s="176"/>
      <c r="H1219" s="177"/>
      <c r="I1219" s="176"/>
    </row>
    <row r="1220" spans="7:9" x14ac:dyDescent="0.25">
      <c r="G1220" s="176"/>
      <c r="H1220" s="177"/>
      <c r="I1220" s="176"/>
    </row>
    <row r="1221" spans="7:9" x14ac:dyDescent="0.25">
      <c r="G1221" s="176"/>
      <c r="H1221" s="177"/>
      <c r="I1221" s="176"/>
    </row>
    <row r="1222" spans="7:9" x14ac:dyDescent="0.25">
      <c r="G1222" s="176"/>
      <c r="H1222" s="177"/>
      <c r="I1222" s="176"/>
    </row>
    <row r="1223" spans="7:9" x14ac:dyDescent="0.25">
      <c r="G1223" s="176"/>
      <c r="H1223" s="177"/>
      <c r="I1223" s="176"/>
    </row>
    <row r="1224" spans="7:9" x14ac:dyDescent="0.25">
      <c r="G1224" s="176"/>
      <c r="H1224" s="177"/>
      <c r="I1224" s="176"/>
    </row>
    <row r="1225" spans="7:9" x14ac:dyDescent="0.25">
      <c r="G1225" s="176"/>
      <c r="H1225" s="177"/>
      <c r="I1225" s="176"/>
    </row>
    <row r="1226" spans="7:9" x14ac:dyDescent="0.25">
      <c r="G1226" s="176"/>
      <c r="H1226" s="177"/>
      <c r="I1226" s="176"/>
    </row>
    <row r="1227" spans="7:9" x14ac:dyDescent="0.25">
      <c r="G1227" s="176"/>
      <c r="H1227" s="177"/>
      <c r="I1227" s="176"/>
    </row>
    <row r="1228" spans="7:9" x14ac:dyDescent="0.25">
      <c r="G1228" s="176"/>
      <c r="H1228" s="177"/>
      <c r="I1228" s="176"/>
    </row>
    <row r="1229" spans="7:9" x14ac:dyDescent="0.25">
      <c r="G1229" s="176"/>
      <c r="H1229" s="177"/>
      <c r="I1229" s="176"/>
    </row>
    <row r="1230" spans="7:9" x14ac:dyDescent="0.25">
      <c r="G1230" s="176"/>
      <c r="H1230" s="177"/>
      <c r="I1230" s="176"/>
    </row>
    <row r="1231" spans="7:9" x14ac:dyDescent="0.25">
      <c r="G1231" s="176"/>
      <c r="H1231" s="177"/>
      <c r="I1231" s="176"/>
    </row>
    <row r="1232" spans="7:9" x14ac:dyDescent="0.25">
      <c r="G1232" s="176"/>
      <c r="H1232" s="177"/>
      <c r="I1232" s="176"/>
    </row>
    <row r="1233" spans="7:9" x14ac:dyDescent="0.25">
      <c r="G1233" s="176"/>
      <c r="H1233" s="177"/>
      <c r="I1233" s="176"/>
    </row>
    <row r="1234" spans="7:9" x14ac:dyDescent="0.25">
      <c r="G1234" s="176"/>
      <c r="H1234" s="177"/>
      <c r="I1234" s="176"/>
    </row>
    <row r="1235" spans="7:9" x14ac:dyDescent="0.25">
      <c r="G1235" s="176"/>
      <c r="H1235" s="177"/>
      <c r="I1235" s="176"/>
    </row>
    <row r="1236" spans="7:9" x14ac:dyDescent="0.25">
      <c r="G1236" s="176"/>
      <c r="H1236" s="177"/>
      <c r="I1236" s="176"/>
    </row>
    <row r="1237" spans="7:9" x14ac:dyDescent="0.25">
      <c r="G1237" s="176"/>
      <c r="H1237" s="177"/>
      <c r="I1237" s="176"/>
    </row>
    <row r="1238" spans="7:9" x14ac:dyDescent="0.25">
      <c r="G1238" s="176"/>
      <c r="H1238" s="177"/>
      <c r="I1238" s="176"/>
    </row>
    <row r="1239" spans="7:9" x14ac:dyDescent="0.25">
      <c r="G1239" s="176"/>
      <c r="H1239" s="177"/>
      <c r="I1239" s="176"/>
    </row>
    <row r="1240" spans="7:9" x14ac:dyDescent="0.25">
      <c r="G1240" s="176"/>
      <c r="H1240" s="177"/>
      <c r="I1240" s="176"/>
    </row>
    <row r="1241" spans="7:9" x14ac:dyDescent="0.25">
      <c r="G1241" s="176"/>
      <c r="H1241" s="177"/>
      <c r="I1241" s="176"/>
    </row>
    <row r="1242" spans="7:9" x14ac:dyDescent="0.25">
      <c r="G1242" s="176"/>
      <c r="H1242" s="177"/>
      <c r="I1242" s="176"/>
    </row>
    <row r="1243" spans="7:9" x14ac:dyDescent="0.25">
      <c r="G1243" s="176"/>
      <c r="H1243" s="177"/>
      <c r="I1243" s="176"/>
    </row>
    <row r="1244" spans="7:9" x14ac:dyDescent="0.25">
      <c r="G1244" s="176"/>
      <c r="H1244" s="177"/>
      <c r="I1244" s="176"/>
    </row>
    <row r="1245" spans="7:9" x14ac:dyDescent="0.25">
      <c r="G1245" s="176"/>
      <c r="H1245" s="177"/>
      <c r="I1245" s="176"/>
    </row>
    <row r="1246" spans="7:9" x14ac:dyDescent="0.25">
      <c r="G1246" s="176"/>
      <c r="H1246" s="177"/>
      <c r="I1246" s="176"/>
    </row>
    <row r="1247" spans="7:9" x14ac:dyDescent="0.25">
      <c r="G1247" s="176"/>
      <c r="H1247" s="177"/>
      <c r="I1247" s="176"/>
    </row>
    <row r="1248" spans="7:9" x14ac:dyDescent="0.25">
      <c r="G1248" s="176"/>
      <c r="H1248" s="177"/>
      <c r="I1248" s="176"/>
    </row>
    <row r="1249" spans="7:9" x14ac:dyDescent="0.25">
      <c r="G1249" s="176"/>
      <c r="H1249" s="177"/>
      <c r="I1249" s="176"/>
    </row>
    <row r="1250" spans="7:9" x14ac:dyDescent="0.25">
      <c r="G1250" s="176"/>
      <c r="H1250" s="177"/>
      <c r="I1250" s="176"/>
    </row>
    <row r="1251" spans="7:9" x14ac:dyDescent="0.25">
      <c r="G1251" s="176"/>
      <c r="H1251" s="177"/>
      <c r="I1251" s="176"/>
    </row>
    <row r="1252" spans="7:9" x14ac:dyDescent="0.25">
      <c r="G1252" s="176"/>
      <c r="H1252" s="177"/>
      <c r="I1252" s="176"/>
    </row>
    <row r="1253" spans="7:9" x14ac:dyDescent="0.25">
      <c r="G1253" s="176"/>
      <c r="H1253" s="177"/>
      <c r="I1253" s="176"/>
    </row>
    <row r="1254" spans="7:9" x14ac:dyDescent="0.25">
      <c r="G1254" s="176"/>
      <c r="H1254" s="177"/>
      <c r="I1254" s="176"/>
    </row>
    <row r="1255" spans="7:9" x14ac:dyDescent="0.25">
      <c r="G1255" s="176"/>
      <c r="H1255" s="177"/>
      <c r="I1255" s="176"/>
    </row>
    <row r="1256" spans="7:9" x14ac:dyDescent="0.25">
      <c r="G1256" s="176"/>
      <c r="H1256" s="177"/>
      <c r="I1256" s="176"/>
    </row>
    <row r="1257" spans="7:9" x14ac:dyDescent="0.25">
      <c r="G1257" s="176"/>
      <c r="H1257" s="177"/>
      <c r="I1257" s="176"/>
    </row>
    <row r="1258" spans="7:9" x14ac:dyDescent="0.25">
      <c r="G1258" s="176"/>
      <c r="H1258" s="177"/>
      <c r="I1258" s="176"/>
    </row>
    <row r="1259" spans="7:9" x14ac:dyDescent="0.25">
      <c r="G1259" s="176"/>
      <c r="H1259" s="177"/>
      <c r="I1259" s="176"/>
    </row>
    <row r="1260" spans="7:9" x14ac:dyDescent="0.25">
      <c r="G1260" s="176"/>
      <c r="H1260" s="177"/>
      <c r="I1260" s="176"/>
    </row>
    <row r="1261" spans="7:9" x14ac:dyDescent="0.25">
      <c r="G1261" s="176"/>
      <c r="H1261" s="177"/>
      <c r="I1261" s="176"/>
    </row>
    <row r="1262" spans="7:9" x14ac:dyDescent="0.25">
      <c r="G1262" s="176"/>
      <c r="H1262" s="177"/>
      <c r="I1262" s="176"/>
    </row>
    <row r="1263" spans="7:9" x14ac:dyDescent="0.25">
      <c r="G1263" s="176"/>
      <c r="H1263" s="177"/>
      <c r="I1263" s="176"/>
    </row>
    <row r="1264" spans="7:9" x14ac:dyDescent="0.25">
      <c r="G1264" s="176"/>
      <c r="H1264" s="177"/>
      <c r="I1264" s="176"/>
    </row>
    <row r="1265" spans="7:9" x14ac:dyDescent="0.25">
      <c r="G1265" s="176"/>
      <c r="H1265" s="177"/>
      <c r="I1265" s="176"/>
    </row>
    <row r="1266" spans="7:9" x14ac:dyDescent="0.25">
      <c r="G1266" s="176"/>
      <c r="H1266" s="177"/>
      <c r="I1266" s="176"/>
    </row>
    <row r="1267" spans="7:9" x14ac:dyDescent="0.25">
      <c r="G1267" s="176"/>
      <c r="H1267" s="177"/>
      <c r="I1267" s="176"/>
    </row>
    <row r="1268" spans="7:9" x14ac:dyDescent="0.25">
      <c r="G1268" s="176"/>
      <c r="H1268" s="177"/>
      <c r="I1268" s="176"/>
    </row>
    <row r="1269" spans="7:9" x14ac:dyDescent="0.25">
      <c r="G1269" s="176"/>
      <c r="H1269" s="177"/>
      <c r="I1269" s="176"/>
    </row>
    <row r="1270" spans="7:9" x14ac:dyDescent="0.25">
      <c r="G1270" s="176"/>
      <c r="H1270" s="177"/>
      <c r="I1270" s="176"/>
    </row>
    <row r="1271" spans="7:9" x14ac:dyDescent="0.25">
      <c r="G1271" s="176"/>
      <c r="H1271" s="177"/>
      <c r="I1271" s="176"/>
    </row>
    <row r="1272" spans="7:9" x14ac:dyDescent="0.25">
      <c r="G1272" s="176"/>
      <c r="H1272" s="177"/>
      <c r="I1272" s="176"/>
    </row>
    <row r="1273" spans="7:9" x14ac:dyDescent="0.25">
      <c r="G1273" s="176"/>
      <c r="H1273" s="177"/>
      <c r="I1273" s="176"/>
    </row>
    <row r="1274" spans="7:9" x14ac:dyDescent="0.25">
      <c r="G1274" s="176"/>
      <c r="H1274" s="177"/>
      <c r="I1274" s="176"/>
    </row>
    <row r="1275" spans="7:9" x14ac:dyDescent="0.25">
      <c r="G1275" s="176"/>
      <c r="H1275" s="177"/>
      <c r="I1275" s="176"/>
    </row>
    <row r="1276" spans="7:9" x14ac:dyDescent="0.25">
      <c r="G1276" s="176"/>
      <c r="H1276" s="177"/>
      <c r="I1276" s="176"/>
    </row>
    <row r="1277" spans="7:9" x14ac:dyDescent="0.25">
      <c r="G1277" s="176"/>
      <c r="H1277" s="177"/>
      <c r="I1277" s="176"/>
    </row>
    <row r="1278" spans="7:9" x14ac:dyDescent="0.25">
      <c r="G1278" s="176"/>
      <c r="H1278" s="177"/>
      <c r="I1278" s="176"/>
    </row>
    <row r="1279" spans="7:9" x14ac:dyDescent="0.25">
      <c r="G1279" s="176"/>
      <c r="H1279" s="177"/>
      <c r="I1279" s="176"/>
    </row>
    <row r="1280" spans="7:9" x14ac:dyDescent="0.25">
      <c r="G1280" s="176"/>
      <c r="H1280" s="177"/>
      <c r="I1280" s="176"/>
    </row>
    <row r="1281" spans="7:9" x14ac:dyDescent="0.25">
      <c r="G1281" s="176"/>
      <c r="H1281" s="177"/>
      <c r="I1281" s="176"/>
    </row>
    <row r="1282" spans="7:9" x14ac:dyDescent="0.25">
      <c r="G1282" s="176"/>
      <c r="H1282" s="177"/>
      <c r="I1282" s="176"/>
    </row>
    <row r="1283" spans="7:9" x14ac:dyDescent="0.25">
      <c r="G1283" s="176"/>
      <c r="H1283" s="177"/>
      <c r="I1283" s="176"/>
    </row>
    <row r="1284" spans="7:9" x14ac:dyDescent="0.25">
      <c r="G1284" s="176"/>
      <c r="H1284" s="177"/>
      <c r="I1284" s="176"/>
    </row>
    <row r="1285" spans="7:9" x14ac:dyDescent="0.25">
      <c r="G1285" s="176"/>
      <c r="H1285" s="177"/>
      <c r="I1285" s="176"/>
    </row>
    <row r="1286" spans="7:9" x14ac:dyDescent="0.25">
      <c r="G1286" s="176"/>
      <c r="H1286" s="177"/>
      <c r="I1286" s="176"/>
    </row>
    <row r="1287" spans="7:9" x14ac:dyDescent="0.25">
      <c r="G1287" s="176"/>
      <c r="H1287" s="177"/>
      <c r="I1287" s="176"/>
    </row>
    <row r="1288" spans="7:9" x14ac:dyDescent="0.25">
      <c r="G1288" s="176"/>
      <c r="H1288" s="177"/>
      <c r="I1288" s="176"/>
    </row>
    <row r="1289" spans="7:9" x14ac:dyDescent="0.25">
      <c r="G1289" s="176"/>
      <c r="H1289" s="177"/>
      <c r="I1289" s="176"/>
    </row>
    <row r="1290" spans="7:9" x14ac:dyDescent="0.25">
      <c r="G1290" s="176"/>
      <c r="H1290" s="177"/>
      <c r="I1290" s="176"/>
    </row>
    <row r="1291" spans="7:9" x14ac:dyDescent="0.25">
      <c r="G1291" s="176"/>
      <c r="H1291" s="177"/>
      <c r="I1291" s="176"/>
    </row>
    <row r="1292" spans="7:9" x14ac:dyDescent="0.25">
      <c r="G1292" s="176"/>
      <c r="H1292" s="177"/>
      <c r="I1292" s="176"/>
    </row>
    <row r="1293" spans="7:9" x14ac:dyDescent="0.25">
      <c r="G1293" s="176"/>
      <c r="H1293" s="177"/>
      <c r="I1293" s="176"/>
    </row>
    <row r="1294" spans="7:9" x14ac:dyDescent="0.25">
      <c r="G1294" s="176"/>
      <c r="H1294" s="177"/>
      <c r="I1294" s="176"/>
    </row>
    <row r="1295" spans="7:9" x14ac:dyDescent="0.25">
      <c r="G1295" s="176"/>
      <c r="H1295" s="177"/>
      <c r="I1295" s="176"/>
    </row>
    <row r="1296" spans="7:9" x14ac:dyDescent="0.25">
      <c r="G1296" s="176"/>
      <c r="H1296" s="177"/>
      <c r="I1296" s="176"/>
    </row>
    <row r="1297" spans="7:9" x14ac:dyDescent="0.25">
      <c r="G1297" s="176"/>
      <c r="H1297" s="177"/>
      <c r="I1297" s="176"/>
    </row>
    <row r="1298" spans="7:9" x14ac:dyDescent="0.25">
      <c r="G1298" s="176"/>
      <c r="H1298" s="177"/>
      <c r="I1298" s="176"/>
    </row>
    <row r="1299" spans="7:9" x14ac:dyDescent="0.25">
      <c r="G1299" s="176"/>
      <c r="H1299" s="177"/>
      <c r="I1299" s="176"/>
    </row>
    <row r="1300" spans="7:9" x14ac:dyDescent="0.25">
      <c r="G1300" s="176"/>
      <c r="H1300" s="177"/>
      <c r="I1300" s="176"/>
    </row>
    <row r="1301" spans="7:9" x14ac:dyDescent="0.25">
      <c r="G1301" s="176"/>
      <c r="H1301" s="177"/>
      <c r="I1301" s="176"/>
    </row>
    <row r="1302" spans="7:9" x14ac:dyDescent="0.25">
      <c r="G1302" s="176"/>
      <c r="H1302" s="177"/>
      <c r="I1302" s="176"/>
    </row>
    <row r="1303" spans="7:9" x14ac:dyDescent="0.25">
      <c r="G1303" s="176"/>
      <c r="H1303" s="177"/>
      <c r="I1303" s="176"/>
    </row>
    <row r="1304" spans="7:9" x14ac:dyDescent="0.25">
      <c r="G1304" s="176"/>
      <c r="H1304" s="177"/>
      <c r="I1304" s="176"/>
    </row>
    <row r="1305" spans="7:9" x14ac:dyDescent="0.25">
      <c r="G1305" s="176"/>
      <c r="H1305" s="177"/>
      <c r="I1305" s="176"/>
    </row>
    <row r="1306" spans="7:9" x14ac:dyDescent="0.25">
      <c r="G1306" s="176"/>
      <c r="H1306" s="177"/>
      <c r="I1306" s="176"/>
    </row>
    <row r="1307" spans="7:9" x14ac:dyDescent="0.25">
      <c r="G1307" s="176"/>
      <c r="H1307" s="177"/>
      <c r="I1307" s="176"/>
    </row>
    <row r="1308" spans="7:9" x14ac:dyDescent="0.25">
      <c r="G1308" s="176"/>
      <c r="H1308" s="177"/>
      <c r="I1308" s="176"/>
    </row>
    <row r="1309" spans="7:9" x14ac:dyDescent="0.25">
      <c r="G1309" s="176"/>
      <c r="H1309" s="177"/>
      <c r="I1309" s="176"/>
    </row>
    <row r="1310" spans="7:9" x14ac:dyDescent="0.25">
      <c r="G1310" s="176"/>
      <c r="H1310" s="177"/>
      <c r="I1310" s="176"/>
    </row>
    <row r="1311" spans="7:9" x14ac:dyDescent="0.25">
      <c r="G1311" s="176"/>
      <c r="H1311" s="177"/>
      <c r="I1311" s="176"/>
    </row>
    <row r="1312" spans="7:9" x14ac:dyDescent="0.25">
      <c r="G1312" s="176"/>
      <c r="H1312" s="177"/>
      <c r="I1312" s="176"/>
    </row>
    <row r="1313" spans="7:9" x14ac:dyDescent="0.25">
      <c r="G1313" s="176"/>
      <c r="H1313" s="177"/>
      <c r="I1313" s="176"/>
    </row>
    <row r="1314" spans="7:9" x14ac:dyDescent="0.25">
      <c r="G1314" s="176"/>
      <c r="H1314" s="177"/>
      <c r="I1314" s="176"/>
    </row>
    <row r="1315" spans="7:9" x14ac:dyDescent="0.25">
      <c r="G1315" s="176"/>
      <c r="H1315" s="177"/>
      <c r="I1315" s="176"/>
    </row>
    <row r="1316" spans="7:9" x14ac:dyDescent="0.25">
      <c r="G1316" s="176"/>
      <c r="H1316" s="177"/>
      <c r="I1316" s="176"/>
    </row>
    <row r="1317" spans="7:9" x14ac:dyDescent="0.25">
      <c r="G1317" s="176"/>
      <c r="H1317" s="177"/>
      <c r="I1317" s="176"/>
    </row>
    <row r="1318" spans="7:9" x14ac:dyDescent="0.25">
      <c r="G1318" s="176"/>
      <c r="H1318" s="177"/>
      <c r="I1318" s="176"/>
    </row>
    <row r="1319" spans="7:9" x14ac:dyDescent="0.25">
      <c r="G1319" s="176"/>
      <c r="H1319" s="177"/>
      <c r="I1319" s="176"/>
    </row>
    <row r="1320" spans="7:9" x14ac:dyDescent="0.25">
      <c r="G1320" s="176"/>
      <c r="H1320" s="177"/>
      <c r="I1320" s="176"/>
    </row>
    <row r="1321" spans="7:9" x14ac:dyDescent="0.25">
      <c r="G1321" s="176"/>
      <c r="H1321" s="177"/>
      <c r="I1321" s="176"/>
    </row>
    <row r="1322" spans="7:9" x14ac:dyDescent="0.25">
      <c r="G1322" s="176"/>
      <c r="H1322" s="177"/>
      <c r="I1322" s="176"/>
    </row>
    <row r="1323" spans="7:9" x14ac:dyDescent="0.25">
      <c r="G1323" s="176"/>
      <c r="H1323" s="177"/>
      <c r="I1323" s="176"/>
    </row>
    <row r="1324" spans="7:9" x14ac:dyDescent="0.25">
      <c r="G1324" s="176"/>
      <c r="H1324" s="177"/>
      <c r="I1324" s="176"/>
    </row>
    <row r="1325" spans="7:9" x14ac:dyDescent="0.25">
      <c r="G1325" s="176"/>
      <c r="H1325" s="177"/>
      <c r="I1325" s="176"/>
    </row>
    <row r="1326" spans="7:9" x14ac:dyDescent="0.25">
      <c r="G1326" s="176"/>
      <c r="H1326" s="177"/>
      <c r="I1326" s="176"/>
    </row>
    <row r="1327" spans="7:9" x14ac:dyDescent="0.25">
      <c r="G1327" s="176"/>
      <c r="H1327" s="177"/>
      <c r="I1327" s="176"/>
    </row>
    <row r="1328" spans="7:9" x14ac:dyDescent="0.25">
      <c r="G1328" s="176"/>
      <c r="H1328" s="177"/>
      <c r="I1328" s="176"/>
    </row>
    <row r="1329" spans="7:9" x14ac:dyDescent="0.25">
      <c r="G1329" s="176"/>
      <c r="H1329" s="177"/>
      <c r="I1329" s="176"/>
    </row>
    <row r="1330" spans="7:9" x14ac:dyDescent="0.25">
      <c r="G1330" s="176"/>
      <c r="H1330" s="177"/>
      <c r="I1330" s="176"/>
    </row>
    <row r="1331" spans="7:9" x14ac:dyDescent="0.25">
      <c r="G1331" s="176"/>
      <c r="H1331" s="177"/>
      <c r="I1331" s="176"/>
    </row>
    <row r="1332" spans="7:9" x14ac:dyDescent="0.25">
      <c r="G1332" s="176"/>
      <c r="H1332" s="177"/>
      <c r="I1332" s="176"/>
    </row>
    <row r="1333" spans="7:9" x14ac:dyDescent="0.25">
      <c r="G1333" s="176"/>
      <c r="H1333" s="177"/>
      <c r="I1333" s="176"/>
    </row>
    <row r="1334" spans="7:9" x14ac:dyDescent="0.25">
      <c r="G1334" s="176"/>
      <c r="H1334" s="177"/>
      <c r="I1334" s="176"/>
    </row>
    <row r="1335" spans="7:9" x14ac:dyDescent="0.25">
      <c r="G1335" s="176"/>
      <c r="H1335" s="177"/>
      <c r="I1335" s="176"/>
    </row>
    <row r="1336" spans="7:9" x14ac:dyDescent="0.25">
      <c r="G1336" s="176"/>
      <c r="H1336" s="177"/>
      <c r="I1336" s="176"/>
    </row>
    <row r="1337" spans="7:9" x14ac:dyDescent="0.25">
      <c r="G1337" s="176"/>
      <c r="H1337" s="177"/>
      <c r="I1337" s="176"/>
    </row>
    <row r="1338" spans="7:9" x14ac:dyDescent="0.25">
      <c r="G1338" s="176"/>
      <c r="H1338" s="177"/>
      <c r="I1338" s="176"/>
    </row>
    <row r="1339" spans="7:9" x14ac:dyDescent="0.25">
      <c r="G1339" s="176"/>
      <c r="H1339" s="177"/>
      <c r="I1339" s="176"/>
    </row>
    <row r="1340" spans="7:9" x14ac:dyDescent="0.25">
      <c r="G1340" s="176"/>
      <c r="H1340" s="177"/>
      <c r="I1340" s="176"/>
    </row>
    <row r="1341" spans="7:9" x14ac:dyDescent="0.25">
      <c r="G1341" s="176"/>
      <c r="H1341" s="177"/>
      <c r="I1341" s="176"/>
    </row>
    <row r="1342" spans="7:9" x14ac:dyDescent="0.25">
      <c r="G1342" s="176"/>
      <c r="H1342" s="177"/>
      <c r="I1342" s="176"/>
    </row>
    <row r="1343" spans="7:9" x14ac:dyDescent="0.25">
      <c r="G1343" s="176"/>
      <c r="H1343" s="177"/>
      <c r="I1343" s="176"/>
    </row>
    <row r="1344" spans="7:9" x14ac:dyDescent="0.25">
      <c r="G1344" s="176"/>
      <c r="H1344" s="177"/>
      <c r="I1344" s="176"/>
    </row>
    <row r="1345" spans="7:9" x14ac:dyDescent="0.25">
      <c r="G1345" s="176"/>
      <c r="H1345" s="177"/>
      <c r="I1345" s="176"/>
    </row>
    <row r="1346" spans="7:9" x14ac:dyDescent="0.25">
      <c r="G1346" s="176"/>
      <c r="H1346" s="177"/>
      <c r="I1346" s="176"/>
    </row>
    <row r="1347" spans="7:9" x14ac:dyDescent="0.25">
      <c r="G1347" s="176"/>
      <c r="H1347" s="177"/>
      <c r="I1347" s="176"/>
    </row>
    <row r="1348" spans="7:9" x14ac:dyDescent="0.25">
      <c r="G1348" s="176"/>
      <c r="H1348" s="177"/>
      <c r="I1348" s="176"/>
    </row>
    <row r="1349" spans="7:9" x14ac:dyDescent="0.25">
      <c r="G1349" s="176"/>
      <c r="H1349" s="177"/>
      <c r="I1349" s="176"/>
    </row>
    <row r="1350" spans="7:9" x14ac:dyDescent="0.25">
      <c r="G1350" s="176"/>
      <c r="H1350" s="177"/>
      <c r="I1350" s="176"/>
    </row>
    <row r="1351" spans="7:9" x14ac:dyDescent="0.25">
      <c r="G1351" s="176"/>
      <c r="H1351" s="177"/>
      <c r="I1351" s="176"/>
    </row>
    <row r="1352" spans="7:9" x14ac:dyDescent="0.25">
      <c r="G1352" s="176"/>
      <c r="H1352" s="177"/>
      <c r="I1352" s="176"/>
    </row>
    <row r="1353" spans="7:9" x14ac:dyDescent="0.25">
      <c r="G1353" s="176"/>
      <c r="H1353" s="177"/>
      <c r="I1353" s="176"/>
    </row>
    <row r="1354" spans="7:9" x14ac:dyDescent="0.25">
      <c r="G1354" s="176"/>
      <c r="H1354" s="177"/>
      <c r="I1354" s="176"/>
    </row>
    <row r="1355" spans="7:9" x14ac:dyDescent="0.25">
      <c r="G1355" s="176"/>
      <c r="H1355" s="177"/>
      <c r="I1355" s="176"/>
    </row>
    <row r="1356" spans="7:9" x14ac:dyDescent="0.25">
      <c r="G1356" s="176"/>
      <c r="H1356" s="177"/>
      <c r="I1356" s="176"/>
    </row>
    <row r="1357" spans="7:9" x14ac:dyDescent="0.25">
      <c r="G1357" s="176"/>
      <c r="H1357" s="177"/>
      <c r="I1357" s="176"/>
    </row>
    <row r="1358" spans="7:9" x14ac:dyDescent="0.25">
      <c r="G1358" s="176"/>
      <c r="H1358" s="177"/>
      <c r="I1358" s="176"/>
    </row>
    <row r="1359" spans="7:9" x14ac:dyDescent="0.25">
      <c r="G1359" s="176"/>
      <c r="H1359" s="177"/>
      <c r="I1359" s="176"/>
    </row>
    <row r="1360" spans="7:9" x14ac:dyDescent="0.25">
      <c r="G1360" s="176"/>
      <c r="H1360" s="177"/>
      <c r="I1360" s="176"/>
    </row>
    <row r="1361" spans="7:9" x14ac:dyDescent="0.25">
      <c r="G1361" s="176"/>
      <c r="H1361" s="177"/>
      <c r="I1361" s="176"/>
    </row>
    <row r="1362" spans="7:9" x14ac:dyDescent="0.25">
      <c r="G1362" s="176"/>
      <c r="H1362" s="177"/>
      <c r="I1362" s="176"/>
    </row>
    <row r="1363" spans="7:9" x14ac:dyDescent="0.25">
      <c r="G1363" s="176"/>
      <c r="H1363" s="177"/>
      <c r="I1363" s="176"/>
    </row>
    <row r="1364" spans="7:9" x14ac:dyDescent="0.25">
      <c r="G1364" s="176"/>
      <c r="H1364" s="177"/>
      <c r="I1364" s="176"/>
    </row>
    <row r="1365" spans="7:9" x14ac:dyDescent="0.25">
      <c r="G1365" s="176"/>
      <c r="H1365" s="177"/>
      <c r="I1365" s="176"/>
    </row>
    <row r="1366" spans="7:9" x14ac:dyDescent="0.25">
      <c r="G1366" s="176"/>
      <c r="H1366" s="177"/>
      <c r="I1366" s="176"/>
    </row>
    <row r="1367" spans="7:9" x14ac:dyDescent="0.25">
      <c r="G1367" s="176"/>
      <c r="H1367" s="177"/>
      <c r="I1367" s="176"/>
    </row>
    <row r="1368" spans="7:9" x14ac:dyDescent="0.25">
      <c r="G1368" s="176"/>
      <c r="H1368" s="177"/>
      <c r="I1368" s="176"/>
    </row>
    <row r="1369" spans="7:9" x14ac:dyDescent="0.25">
      <c r="G1369" s="176"/>
      <c r="H1369" s="177"/>
      <c r="I1369" s="176"/>
    </row>
    <row r="1370" spans="7:9" x14ac:dyDescent="0.25">
      <c r="G1370" s="176"/>
      <c r="H1370" s="177"/>
      <c r="I1370" s="176"/>
    </row>
    <row r="1371" spans="7:9" x14ac:dyDescent="0.25">
      <c r="G1371" s="176"/>
      <c r="H1371" s="177"/>
      <c r="I1371" s="176"/>
    </row>
    <row r="1372" spans="7:9" x14ac:dyDescent="0.25">
      <c r="G1372" s="176"/>
      <c r="H1372" s="177"/>
      <c r="I1372" s="176"/>
    </row>
    <row r="1373" spans="7:9" x14ac:dyDescent="0.25">
      <c r="G1373" s="176"/>
      <c r="H1373" s="177"/>
      <c r="I1373" s="176"/>
    </row>
    <row r="1374" spans="7:9" x14ac:dyDescent="0.25">
      <c r="G1374" s="176"/>
      <c r="H1374" s="177"/>
      <c r="I1374" s="176"/>
    </row>
    <row r="1375" spans="7:9" x14ac:dyDescent="0.25">
      <c r="G1375" s="176"/>
      <c r="H1375" s="177"/>
      <c r="I1375" s="176"/>
    </row>
    <row r="1376" spans="7:9" x14ac:dyDescent="0.25">
      <c r="G1376" s="176"/>
      <c r="H1376" s="177"/>
      <c r="I1376" s="176"/>
    </row>
    <row r="1377" spans="7:9" x14ac:dyDescent="0.25">
      <c r="G1377" s="176"/>
      <c r="H1377" s="177"/>
      <c r="I1377" s="176"/>
    </row>
    <row r="1378" spans="7:9" x14ac:dyDescent="0.25">
      <c r="G1378" s="176"/>
      <c r="H1378" s="177"/>
      <c r="I1378" s="176"/>
    </row>
    <row r="1379" spans="7:9" x14ac:dyDescent="0.25">
      <c r="G1379" s="176"/>
      <c r="H1379" s="177"/>
      <c r="I1379" s="176"/>
    </row>
    <row r="1380" spans="7:9" x14ac:dyDescent="0.25">
      <c r="G1380" s="176"/>
      <c r="H1380" s="177"/>
      <c r="I1380" s="176"/>
    </row>
    <row r="1381" spans="7:9" x14ac:dyDescent="0.25">
      <c r="G1381" s="176"/>
      <c r="H1381" s="177"/>
      <c r="I1381" s="176"/>
    </row>
    <row r="1382" spans="7:9" x14ac:dyDescent="0.25">
      <c r="G1382" s="176"/>
      <c r="H1382" s="177"/>
      <c r="I1382" s="176"/>
    </row>
    <row r="1383" spans="7:9" x14ac:dyDescent="0.25">
      <c r="G1383" s="176"/>
      <c r="H1383" s="177"/>
      <c r="I1383" s="176"/>
    </row>
    <row r="1384" spans="7:9" x14ac:dyDescent="0.25">
      <c r="G1384" s="176"/>
      <c r="H1384" s="177"/>
      <c r="I1384" s="176"/>
    </row>
    <row r="1385" spans="7:9" x14ac:dyDescent="0.25">
      <c r="G1385" s="176"/>
      <c r="H1385" s="177"/>
      <c r="I1385" s="176"/>
    </row>
    <row r="1386" spans="7:9" x14ac:dyDescent="0.25">
      <c r="G1386" s="176"/>
      <c r="H1386" s="177"/>
      <c r="I1386" s="176"/>
    </row>
    <row r="1387" spans="7:9" x14ac:dyDescent="0.25">
      <c r="G1387" s="176"/>
      <c r="H1387" s="177"/>
      <c r="I1387" s="176"/>
    </row>
    <row r="1388" spans="7:9" x14ac:dyDescent="0.25">
      <c r="G1388" s="176"/>
      <c r="H1388" s="177"/>
      <c r="I1388" s="176"/>
    </row>
    <row r="1389" spans="7:9" x14ac:dyDescent="0.25">
      <c r="G1389" s="176"/>
      <c r="H1389" s="177"/>
      <c r="I1389" s="176"/>
    </row>
    <row r="1390" spans="7:9" x14ac:dyDescent="0.25">
      <c r="G1390" s="176"/>
      <c r="H1390" s="177"/>
      <c r="I1390" s="176"/>
    </row>
    <row r="1391" spans="7:9" x14ac:dyDescent="0.25">
      <c r="G1391" s="176"/>
      <c r="H1391" s="177"/>
      <c r="I1391" s="176"/>
    </row>
    <row r="1392" spans="7:9" x14ac:dyDescent="0.25">
      <c r="G1392" s="176"/>
      <c r="H1392" s="177"/>
      <c r="I1392" s="176"/>
    </row>
    <row r="1393" spans="7:9" x14ac:dyDescent="0.25">
      <c r="G1393" s="176"/>
      <c r="H1393" s="177"/>
      <c r="I1393" s="176"/>
    </row>
    <row r="1394" spans="7:9" x14ac:dyDescent="0.25">
      <c r="G1394" s="176"/>
      <c r="H1394" s="177"/>
      <c r="I1394" s="176"/>
    </row>
    <row r="1395" spans="7:9" x14ac:dyDescent="0.25">
      <c r="G1395" s="176"/>
      <c r="H1395" s="177"/>
      <c r="I1395" s="176"/>
    </row>
    <row r="1396" spans="7:9" x14ac:dyDescent="0.25">
      <c r="G1396" s="176"/>
      <c r="H1396" s="177"/>
      <c r="I1396" s="176"/>
    </row>
    <row r="1397" spans="7:9" x14ac:dyDescent="0.25">
      <c r="G1397" s="176"/>
      <c r="H1397" s="177"/>
      <c r="I1397" s="176"/>
    </row>
    <row r="1398" spans="7:9" x14ac:dyDescent="0.25">
      <c r="G1398" s="176"/>
      <c r="H1398" s="177"/>
      <c r="I1398" s="176"/>
    </row>
    <row r="1399" spans="7:9" x14ac:dyDescent="0.25">
      <c r="G1399" s="176"/>
      <c r="H1399" s="177"/>
      <c r="I1399" s="176"/>
    </row>
    <row r="1400" spans="7:9" x14ac:dyDescent="0.25">
      <c r="G1400" s="176"/>
      <c r="H1400" s="177"/>
      <c r="I1400" s="176"/>
    </row>
    <row r="1401" spans="7:9" x14ac:dyDescent="0.25">
      <c r="G1401" s="176"/>
      <c r="H1401" s="177"/>
      <c r="I1401" s="176"/>
    </row>
    <row r="1402" spans="7:9" x14ac:dyDescent="0.25">
      <c r="G1402" s="176"/>
      <c r="H1402" s="177"/>
      <c r="I1402" s="176"/>
    </row>
    <row r="1403" spans="7:9" x14ac:dyDescent="0.25">
      <c r="G1403" s="176"/>
      <c r="H1403" s="177"/>
      <c r="I1403" s="176"/>
    </row>
    <row r="1404" spans="7:9" x14ac:dyDescent="0.25">
      <c r="G1404" s="176"/>
      <c r="H1404" s="177"/>
      <c r="I1404" s="176"/>
    </row>
    <row r="1405" spans="7:9" x14ac:dyDescent="0.25">
      <c r="G1405" s="176"/>
      <c r="H1405" s="177"/>
      <c r="I1405" s="176"/>
    </row>
    <row r="1406" spans="7:9" x14ac:dyDescent="0.25">
      <c r="G1406" s="176"/>
      <c r="H1406" s="177"/>
      <c r="I1406" s="176"/>
    </row>
    <row r="1407" spans="7:9" x14ac:dyDescent="0.25">
      <c r="G1407" s="176"/>
      <c r="H1407" s="177"/>
      <c r="I1407" s="176"/>
    </row>
    <row r="1408" spans="7:9" x14ac:dyDescent="0.25">
      <c r="G1408" s="176"/>
      <c r="H1408" s="177"/>
      <c r="I1408" s="176"/>
    </row>
    <row r="1409" spans="7:9" x14ac:dyDescent="0.25">
      <c r="G1409" s="176"/>
      <c r="H1409" s="177"/>
      <c r="I1409" s="176"/>
    </row>
    <row r="1410" spans="7:9" x14ac:dyDescent="0.25">
      <c r="G1410" s="176"/>
      <c r="H1410" s="177"/>
      <c r="I1410" s="176"/>
    </row>
    <row r="1411" spans="7:9" x14ac:dyDescent="0.25">
      <c r="G1411" s="176"/>
      <c r="H1411" s="177"/>
      <c r="I1411" s="176"/>
    </row>
    <row r="1412" spans="7:9" x14ac:dyDescent="0.25">
      <c r="G1412" s="176"/>
      <c r="H1412" s="177"/>
      <c r="I1412" s="176"/>
    </row>
    <row r="1413" spans="7:9" x14ac:dyDescent="0.25">
      <c r="G1413" s="176"/>
      <c r="H1413" s="177"/>
      <c r="I1413" s="176"/>
    </row>
    <row r="1414" spans="7:9" x14ac:dyDescent="0.25">
      <c r="G1414" s="176"/>
      <c r="H1414" s="177"/>
      <c r="I1414" s="176"/>
    </row>
    <row r="1415" spans="7:9" x14ac:dyDescent="0.25">
      <c r="G1415" s="176"/>
      <c r="H1415" s="177"/>
      <c r="I1415" s="176"/>
    </row>
    <row r="1416" spans="7:9" x14ac:dyDescent="0.25">
      <c r="G1416" s="176"/>
      <c r="H1416" s="177"/>
      <c r="I1416" s="176"/>
    </row>
    <row r="1417" spans="7:9" x14ac:dyDescent="0.25">
      <c r="G1417" s="176"/>
      <c r="H1417" s="177"/>
      <c r="I1417" s="176"/>
    </row>
    <row r="1418" spans="7:9" x14ac:dyDescent="0.25">
      <c r="G1418" s="176"/>
      <c r="H1418" s="177"/>
      <c r="I1418" s="176"/>
    </row>
    <row r="1419" spans="7:9" x14ac:dyDescent="0.25">
      <c r="G1419" s="176"/>
      <c r="H1419" s="177"/>
      <c r="I1419" s="176"/>
    </row>
    <row r="1420" spans="7:9" x14ac:dyDescent="0.25">
      <c r="G1420" s="176"/>
      <c r="H1420" s="177"/>
      <c r="I1420" s="176"/>
    </row>
    <row r="1421" spans="7:9" x14ac:dyDescent="0.25">
      <c r="G1421" s="176"/>
      <c r="H1421" s="177"/>
      <c r="I1421" s="176"/>
    </row>
    <row r="1422" spans="7:9" x14ac:dyDescent="0.25">
      <c r="G1422" s="176"/>
      <c r="H1422" s="177"/>
      <c r="I1422" s="176"/>
    </row>
    <row r="1423" spans="7:9" x14ac:dyDescent="0.25">
      <c r="G1423" s="176"/>
      <c r="H1423" s="177"/>
      <c r="I1423" s="176"/>
    </row>
    <row r="1424" spans="7:9" x14ac:dyDescent="0.25">
      <c r="G1424" s="176"/>
      <c r="H1424" s="177"/>
      <c r="I1424" s="176"/>
    </row>
    <row r="1425" spans="7:9" x14ac:dyDescent="0.25">
      <c r="G1425" s="176"/>
      <c r="H1425" s="177"/>
      <c r="I1425" s="176"/>
    </row>
    <row r="1426" spans="7:9" x14ac:dyDescent="0.25">
      <c r="G1426" s="176"/>
      <c r="H1426" s="177"/>
      <c r="I1426" s="176"/>
    </row>
    <row r="1427" spans="7:9" x14ac:dyDescent="0.25">
      <c r="G1427" s="176"/>
      <c r="H1427" s="177"/>
      <c r="I1427" s="176"/>
    </row>
    <row r="1428" spans="7:9" x14ac:dyDescent="0.25">
      <c r="G1428" s="176"/>
      <c r="H1428" s="177"/>
      <c r="I1428" s="176"/>
    </row>
    <row r="1429" spans="7:9" x14ac:dyDescent="0.25">
      <c r="G1429" s="176"/>
      <c r="H1429" s="177"/>
      <c r="I1429" s="176"/>
    </row>
    <row r="1430" spans="7:9" x14ac:dyDescent="0.25">
      <c r="G1430" s="176"/>
      <c r="H1430" s="177"/>
      <c r="I1430" s="176"/>
    </row>
    <row r="1431" spans="7:9" x14ac:dyDescent="0.25">
      <c r="G1431" s="176"/>
      <c r="H1431" s="177"/>
      <c r="I1431" s="176"/>
    </row>
    <row r="1432" spans="7:9" x14ac:dyDescent="0.25">
      <c r="G1432" s="176"/>
      <c r="H1432" s="177"/>
      <c r="I1432" s="176"/>
    </row>
    <row r="1433" spans="7:9" x14ac:dyDescent="0.25">
      <c r="G1433" s="176"/>
      <c r="H1433" s="177"/>
      <c r="I1433" s="176"/>
    </row>
    <row r="1434" spans="7:9" x14ac:dyDescent="0.25">
      <c r="G1434" s="176"/>
      <c r="H1434" s="177"/>
      <c r="I1434" s="176"/>
    </row>
    <row r="1435" spans="7:9" x14ac:dyDescent="0.25">
      <c r="G1435" s="176"/>
      <c r="H1435" s="177"/>
      <c r="I1435" s="176"/>
    </row>
    <row r="1436" spans="7:9" x14ac:dyDescent="0.25">
      <c r="G1436" s="176"/>
      <c r="H1436" s="177"/>
      <c r="I1436" s="176"/>
    </row>
    <row r="1437" spans="7:9" x14ac:dyDescent="0.25">
      <c r="G1437" s="176"/>
      <c r="H1437" s="177"/>
      <c r="I1437" s="176"/>
    </row>
    <row r="1438" spans="7:9" x14ac:dyDescent="0.25">
      <c r="G1438" s="176"/>
      <c r="H1438" s="177"/>
      <c r="I1438" s="176"/>
    </row>
    <row r="1439" spans="7:9" x14ac:dyDescent="0.25">
      <c r="G1439" s="176"/>
      <c r="H1439" s="177"/>
      <c r="I1439" s="176"/>
    </row>
    <row r="1440" spans="7:9" x14ac:dyDescent="0.25">
      <c r="G1440" s="176"/>
      <c r="H1440" s="177"/>
      <c r="I1440" s="176"/>
    </row>
    <row r="1441" spans="7:9" x14ac:dyDescent="0.25">
      <c r="G1441" s="176"/>
      <c r="H1441" s="177"/>
      <c r="I1441" s="176"/>
    </row>
    <row r="1442" spans="7:9" x14ac:dyDescent="0.25">
      <c r="G1442" s="176"/>
      <c r="H1442" s="177"/>
      <c r="I1442" s="176"/>
    </row>
    <row r="1443" spans="7:9" x14ac:dyDescent="0.25">
      <c r="G1443" s="176"/>
      <c r="H1443" s="177"/>
      <c r="I1443" s="176"/>
    </row>
    <row r="1444" spans="7:9" x14ac:dyDescent="0.25">
      <c r="G1444" s="176"/>
      <c r="H1444" s="177"/>
      <c r="I1444" s="176"/>
    </row>
    <row r="1445" spans="7:9" x14ac:dyDescent="0.25">
      <c r="G1445" s="176"/>
      <c r="H1445" s="177"/>
      <c r="I1445" s="176"/>
    </row>
    <row r="1446" spans="7:9" x14ac:dyDescent="0.25">
      <c r="G1446" s="176"/>
      <c r="H1446" s="177"/>
      <c r="I1446" s="176"/>
    </row>
    <row r="1447" spans="7:9" x14ac:dyDescent="0.25">
      <c r="G1447" s="176"/>
      <c r="H1447" s="177"/>
      <c r="I1447" s="176"/>
    </row>
    <row r="1448" spans="7:9" x14ac:dyDescent="0.25">
      <c r="G1448" s="176"/>
      <c r="H1448" s="177"/>
      <c r="I1448" s="176"/>
    </row>
    <row r="1449" spans="7:9" x14ac:dyDescent="0.25">
      <c r="G1449" s="176"/>
      <c r="H1449" s="177"/>
      <c r="I1449" s="176"/>
    </row>
    <row r="1450" spans="7:9" x14ac:dyDescent="0.25">
      <c r="G1450" s="176"/>
      <c r="H1450" s="177"/>
      <c r="I1450" s="176"/>
    </row>
    <row r="1451" spans="7:9" x14ac:dyDescent="0.25">
      <c r="G1451" s="176"/>
      <c r="H1451" s="177"/>
      <c r="I1451" s="176"/>
    </row>
    <row r="1452" spans="7:9" x14ac:dyDescent="0.25">
      <c r="G1452" s="176"/>
      <c r="H1452" s="177"/>
      <c r="I1452" s="176"/>
    </row>
    <row r="1453" spans="7:9" x14ac:dyDescent="0.25">
      <c r="G1453" s="176"/>
      <c r="H1453" s="177"/>
      <c r="I1453" s="176"/>
    </row>
    <row r="1454" spans="7:9" x14ac:dyDescent="0.25">
      <c r="G1454" s="176"/>
      <c r="H1454" s="177"/>
      <c r="I1454" s="176"/>
    </row>
    <row r="1455" spans="7:9" x14ac:dyDescent="0.25">
      <c r="G1455" s="176"/>
      <c r="H1455" s="177"/>
      <c r="I1455" s="176"/>
    </row>
    <row r="1456" spans="7:9" x14ac:dyDescent="0.25">
      <c r="G1456" s="176"/>
      <c r="H1456" s="177"/>
      <c r="I1456" s="176"/>
    </row>
    <row r="1457" spans="7:9" x14ac:dyDescent="0.25">
      <c r="G1457" s="176"/>
      <c r="H1457" s="177"/>
      <c r="I1457" s="176"/>
    </row>
    <row r="1458" spans="7:9" x14ac:dyDescent="0.25">
      <c r="G1458" s="176"/>
      <c r="H1458" s="177"/>
      <c r="I1458" s="176"/>
    </row>
    <row r="1459" spans="7:9" x14ac:dyDescent="0.25">
      <c r="G1459" s="176"/>
      <c r="H1459" s="177"/>
      <c r="I1459" s="176"/>
    </row>
    <row r="1460" spans="7:9" x14ac:dyDescent="0.25">
      <c r="G1460" s="176"/>
      <c r="H1460" s="177"/>
      <c r="I1460" s="176"/>
    </row>
    <row r="1461" spans="7:9" x14ac:dyDescent="0.25">
      <c r="G1461" s="176"/>
      <c r="H1461" s="177"/>
      <c r="I1461" s="176"/>
    </row>
    <row r="1462" spans="7:9" x14ac:dyDescent="0.25">
      <c r="G1462" s="176"/>
      <c r="H1462" s="177"/>
      <c r="I1462" s="176"/>
    </row>
    <row r="1463" spans="7:9" x14ac:dyDescent="0.25">
      <c r="G1463" s="176"/>
      <c r="H1463" s="177"/>
      <c r="I1463" s="176"/>
    </row>
    <row r="1464" spans="7:9" x14ac:dyDescent="0.25">
      <c r="G1464" s="176"/>
      <c r="H1464" s="177"/>
      <c r="I1464" s="176"/>
    </row>
    <row r="1465" spans="7:9" x14ac:dyDescent="0.25">
      <c r="G1465" s="176"/>
      <c r="H1465" s="177"/>
      <c r="I1465" s="176"/>
    </row>
    <row r="1466" spans="7:9" x14ac:dyDescent="0.25">
      <c r="G1466" s="176"/>
      <c r="H1466" s="177"/>
      <c r="I1466" s="176"/>
    </row>
    <row r="1467" spans="7:9" x14ac:dyDescent="0.25">
      <c r="G1467" s="176"/>
      <c r="H1467" s="177"/>
      <c r="I1467" s="176"/>
    </row>
    <row r="1468" spans="7:9" x14ac:dyDescent="0.25">
      <c r="G1468" s="176"/>
      <c r="H1468" s="177"/>
      <c r="I1468" s="176"/>
    </row>
    <row r="1469" spans="7:9" x14ac:dyDescent="0.25">
      <c r="G1469" s="176"/>
      <c r="H1469" s="177"/>
      <c r="I1469" s="176"/>
    </row>
    <row r="1470" spans="7:9" x14ac:dyDescent="0.25">
      <c r="G1470" s="176"/>
      <c r="H1470" s="177"/>
      <c r="I1470" s="176"/>
    </row>
    <row r="1471" spans="7:9" x14ac:dyDescent="0.25">
      <c r="G1471" s="176"/>
      <c r="H1471" s="177"/>
      <c r="I1471" s="176"/>
    </row>
    <row r="1472" spans="7:9" x14ac:dyDescent="0.25">
      <c r="G1472" s="176"/>
      <c r="H1472" s="177"/>
      <c r="I1472" s="176"/>
    </row>
    <row r="1473" spans="7:9" x14ac:dyDescent="0.25">
      <c r="G1473" s="176"/>
      <c r="H1473" s="177"/>
      <c r="I1473" s="176"/>
    </row>
    <row r="1474" spans="7:9" x14ac:dyDescent="0.25">
      <c r="G1474" s="176"/>
      <c r="H1474" s="177"/>
      <c r="I1474" s="176"/>
    </row>
    <row r="1475" spans="7:9" x14ac:dyDescent="0.25">
      <c r="G1475" s="176"/>
      <c r="H1475" s="177"/>
      <c r="I1475" s="176"/>
    </row>
    <row r="1476" spans="7:9" x14ac:dyDescent="0.25">
      <c r="G1476" s="176"/>
      <c r="H1476" s="177"/>
      <c r="I1476" s="176"/>
    </row>
    <row r="1477" spans="7:9" x14ac:dyDescent="0.25">
      <c r="G1477" s="176"/>
      <c r="H1477" s="177"/>
      <c r="I1477" s="176"/>
    </row>
    <row r="1478" spans="7:9" x14ac:dyDescent="0.25">
      <c r="G1478" s="176"/>
      <c r="H1478" s="177"/>
      <c r="I1478" s="176"/>
    </row>
    <row r="1479" spans="7:9" x14ac:dyDescent="0.25">
      <c r="G1479" s="176"/>
      <c r="H1479" s="177"/>
      <c r="I1479" s="176"/>
    </row>
    <row r="1480" spans="7:9" x14ac:dyDescent="0.25">
      <c r="G1480" s="176"/>
      <c r="H1480" s="177"/>
      <c r="I1480" s="176"/>
    </row>
    <row r="1481" spans="7:9" x14ac:dyDescent="0.25">
      <c r="G1481" s="176"/>
      <c r="H1481" s="177"/>
      <c r="I1481" s="176"/>
    </row>
    <row r="1482" spans="7:9" x14ac:dyDescent="0.25">
      <c r="G1482" s="176"/>
      <c r="H1482" s="177"/>
      <c r="I1482" s="176"/>
    </row>
    <row r="1483" spans="7:9" x14ac:dyDescent="0.25">
      <c r="G1483" s="176"/>
      <c r="H1483" s="177"/>
      <c r="I1483" s="176"/>
    </row>
    <row r="1484" spans="7:9" x14ac:dyDescent="0.25">
      <c r="G1484" s="176"/>
      <c r="H1484" s="177"/>
      <c r="I1484" s="176"/>
    </row>
    <row r="1485" spans="7:9" x14ac:dyDescent="0.25">
      <c r="G1485" s="176"/>
      <c r="H1485" s="177"/>
      <c r="I1485" s="176"/>
    </row>
    <row r="1486" spans="7:9" x14ac:dyDescent="0.25">
      <c r="G1486" s="176"/>
      <c r="H1486" s="177"/>
      <c r="I1486" s="176"/>
    </row>
    <row r="1487" spans="7:9" x14ac:dyDescent="0.25">
      <c r="G1487" s="176"/>
      <c r="H1487" s="177"/>
      <c r="I1487" s="176"/>
    </row>
    <row r="1488" spans="7:9" x14ac:dyDescent="0.25">
      <c r="G1488" s="176"/>
      <c r="H1488" s="177"/>
      <c r="I1488" s="176"/>
    </row>
    <row r="1489" spans="7:9" x14ac:dyDescent="0.25">
      <c r="G1489" s="176"/>
      <c r="H1489" s="177"/>
      <c r="I1489" s="176"/>
    </row>
    <row r="1490" spans="7:9" x14ac:dyDescent="0.25">
      <c r="G1490" s="176"/>
      <c r="H1490" s="177"/>
      <c r="I1490" s="176"/>
    </row>
    <row r="1491" spans="7:9" x14ac:dyDescent="0.25">
      <c r="G1491" s="176"/>
      <c r="H1491" s="177"/>
      <c r="I1491" s="176"/>
    </row>
    <row r="1492" spans="7:9" x14ac:dyDescent="0.25">
      <c r="G1492" s="176"/>
      <c r="H1492" s="177"/>
      <c r="I1492" s="176"/>
    </row>
    <row r="1493" spans="7:9" x14ac:dyDescent="0.25">
      <c r="G1493" s="176"/>
      <c r="H1493" s="177"/>
      <c r="I1493" s="176"/>
    </row>
    <row r="1494" spans="7:9" x14ac:dyDescent="0.25">
      <c r="G1494" s="176"/>
      <c r="H1494" s="177"/>
      <c r="I1494" s="176"/>
    </row>
    <row r="1495" spans="7:9" x14ac:dyDescent="0.25">
      <c r="G1495" s="176"/>
      <c r="H1495" s="177"/>
      <c r="I1495" s="176"/>
    </row>
    <row r="1496" spans="7:9" x14ac:dyDescent="0.25">
      <c r="G1496" s="176"/>
      <c r="H1496" s="177"/>
      <c r="I1496" s="176"/>
    </row>
    <row r="1497" spans="7:9" x14ac:dyDescent="0.25">
      <c r="G1497" s="176"/>
      <c r="H1497" s="177"/>
      <c r="I1497" s="176"/>
    </row>
    <row r="1498" spans="7:9" x14ac:dyDescent="0.25">
      <c r="G1498" s="176"/>
      <c r="H1498" s="177"/>
      <c r="I1498" s="176"/>
    </row>
    <row r="1499" spans="7:9" x14ac:dyDescent="0.25">
      <c r="G1499" s="176"/>
      <c r="H1499" s="177"/>
      <c r="I1499" s="176"/>
    </row>
    <row r="1500" spans="7:9" x14ac:dyDescent="0.25">
      <c r="G1500" s="176"/>
      <c r="H1500" s="177"/>
      <c r="I1500" s="176"/>
    </row>
    <row r="1501" spans="7:9" x14ac:dyDescent="0.25">
      <c r="G1501" s="176"/>
      <c r="H1501" s="177"/>
      <c r="I1501" s="176"/>
    </row>
    <row r="1502" spans="7:9" x14ac:dyDescent="0.25">
      <c r="G1502" s="176"/>
      <c r="H1502" s="177"/>
      <c r="I1502" s="176"/>
    </row>
    <row r="1503" spans="7:9" x14ac:dyDescent="0.25">
      <c r="G1503" s="176"/>
      <c r="H1503" s="177"/>
      <c r="I1503" s="176"/>
    </row>
    <row r="1504" spans="7:9" x14ac:dyDescent="0.25">
      <c r="G1504" s="176"/>
      <c r="H1504" s="177"/>
      <c r="I1504" s="176"/>
    </row>
    <row r="1505" spans="7:9" x14ac:dyDescent="0.25">
      <c r="G1505" s="176"/>
      <c r="H1505" s="177"/>
      <c r="I1505" s="176"/>
    </row>
    <row r="1506" spans="7:9" x14ac:dyDescent="0.25">
      <c r="G1506" s="176"/>
      <c r="H1506" s="177"/>
      <c r="I1506" s="176"/>
    </row>
    <row r="1507" spans="7:9" x14ac:dyDescent="0.25">
      <c r="G1507" s="176"/>
      <c r="H1507" s="177"/>
      <c r="I1507" s="176"/>
    </row>
    <row r="1508" spans="7:9" x14ac:dyDescent="0.25">
      <c r="G1508" s="176"/>
      <c r="H1508" s="177"/>
      <c r="I1508" s="176"/>
    </row>
    <row r="1509" spans="7:9" x14ac:dyDescent="0.25">
      <c r="G1509" s="176"/>
      <c r="H1509" s="177"/>
      <c r="I1509" s="176"/>
    </row>
    <row r="1510" spans="7:9" x14ac:dyDescent="0.25">
      <c r="G1510" s="176"/>
      <c r="H1510" s="177"/>
      <c r="I1510" s="176"/>
    </row>
    <row r="1511" spans="7:9" x14ac:dyDescent="0.25">
      <c r="G1511" s="176"/>
      <c r="H1511" s="177"/>
      <c r="I1511" s="176"/>
    </row>
    <row r="1512" spans="7:9" x14ac:dyDescent="0.25">
      <c r="G1512" s="176"/>
      <c r="H1512" s="177"/>
      <c r="I1512" s="176"/>
    </row>
    <row r="1513" spans="7:9" x14ac:dyDescent="0.25">
      <c r="G1513" s="176"/>
      <c r="H1513" s="177"/>
      <c r="I1513" s="176"/>
    </row>
    <row r="1514" spans="7:9" x14ac:dyDescent="0.25">
      <c r="G1514" s="176"/>
      <c r="H1514" s="177"/>
      <c r="I1514" s="176"/>
    </row>
    <row r="1515" spans="7:9" x14ac:dyDescent="0.25">
      <c r="G1515" s="176"/>
      <c r="H1515" s="177"/>
      <c r="I1515" s="176"/>
    </row>
    <row r="1516" spans="7:9" x14ac:dyDescent="0.25">
      <c r="G1516" s="176"/>
      <c r="H1516" s="177"/>
      <c r="I1516" s="176"/>
    </row>
    <row r="1517" spans="7:9" x14ac:dyDescent="0.25">
      <c r="G1517" s="176"/>
      <c r="H1517" s="177"/>
      <c r="I1517" s="176"/>
    </row>
    <row r="1518" spans="7:9" x14ac:dyDescent="0.25">
      <c r="G1518" s="176"/>
      <c r="H1518" s="177"/>
      <c r="I1518" s="176"/>
    </row>
    <row r="1519" spans="7:9" x14ac:dyDescent="0.25">
      <c r="G1519" s="176"/>
      <c r="H1519" s="177"/>
      <c r="I1519" s="176"/>
    </row>
    <row r="1520" spans="7:9" x14ac:dyDescent="0.25">
      <c r="G1520" s="176"/>
      <c r="H1520" s="177"/>
      <c r="I1520" s="176"/>
    </row>
    <row r="1521" spans="7:9" x14ac:dyDescent="0.25">
      <c r="G1521" s="176"/>
      <c r="H1521" s="177"/>
      <c r="I1521" s="176"/>
    </row>
    <row r="1522" spans="7:9" x14ac:dyDescent="0.25">
      <c r="G1522" s="176"/>
      <c r="H1522" s="177"/>
      <c r="I1522" s="176"/>
    </row>
    <row r="1523" spans="7:9" x14ac:dyDescent="0.25">
      <c r="G1523" s="176"/>
      <c r="H1523" s="177"/>
      <c r="I1523" s="176"/>
    </row>
    <row r="1524" spans="7:9" x14ac:dyDescent="0.25">
      <c r="G1524" s="176"/>
      <c r="H1524" s="177"/>
      <c r="I1524" s="176"/>
    </row>
    <row r="1525" spans="7:9" x14ac:dyDescent="0.25">
      <c r="G1525" s="176"/>
      <c r="H1525" s="177"/>
      <c r="I1525" s="176"/>
    </row>
    <row r="1526" spans="7:9" x14ac:dyDescent="0.25">
      <c r="G1526" s="176"/>
      <c r="H1526" s="177"/>
      <c r="I1526" s="176"/>
    </row>
    <row r="1527" spans="7:9" x14ac:dyDescent="0.25">
      <c r="G1527" s="176"/>
      <c r="H1527" s="177"/>
      <c r="I1527" s="176"/>
    </row>
    <row r="1528" spans="7:9" x14ac:dyDescent="0.25">
      <c r="G1528" s="176"/>
      <c r="H1528" s="177"/>
      <c r="I1528" s="176"/>
    </row>
    <row r="1529" spans="7:9" x14ac:dyDescent="0.25">
      <c r="G1529" s="176"/>
      <c r="H1529" s="177"/>
      <c r="I1529" s="176"/>
    </row>
    <row r="1530" spans="7:9" x14ac:dyDescent="0.25">
      <c r="G1530" s="176"/>
      <c r="H1530" s="177"/>
      <c r="I1530" s="176"/>
    </row>
    <row r="1531" spans="7:9" x14ac:dyDescent="0.25">
      <c r="G1531" s="176"/>
      <c r="H1531" s="177"/>
      <c r="I1531" s="176"/>
    </row>
    <row r="1532" spans="7:9" x14ac:dyDescent="0.25">
      <c r="G1532" s="176"/>
      <c r="H1532" s="177"/>
      <c r="I1532" s="176"/>
    </row>
    <row r="1533" spans="7:9" x14ac:dyDescent="0.25">
      <c r="G1533" s="176"/>
      <c r="H1533" s="177"/>
      <c r="I1533" s="176"/>
    </row>
    <row r="1534" spans="7:9" x14ac:dyDescent="0.25">
      <c r="G1534" s="176"/>
      <c r="H1534" s="177"/>
      <c r="I1534" s="176"/>
    </row>
    <row r="1535" spans="7:9" x14ac:dyDescent="0.25">
      <c r="G1535" s="176"/>
      <c r="H1535" s="177"/>
      <c r="I1535" s="176"/>
    </row>
    <row r="1536" spans="7:9" x14ac:dyDescent="0.25">
      <c r="G1536" s="176"/>
      <c r="H1536" s="177"/>
      <c r="I1536" s="176"/>
    </row>
    <row r="1537" spans="7:9" x14ac:dyDescent="0.25">
      <c r="G1537" s="176"/>
      <c r="H1537" s="177"/>
      <c r="I1537" s="176"/>
    </row>
    <row r="1538" spans="7:9" x14ac:dyDescent="0.25">
      <c r="G1538" s="176"/>
      <c r="H1538" s="177"/>
      <c r="I1538" s="176"/>
    </row>
    <row r="1539" spans="7:9" x14ac:dyDescent="0.25">
      <c r="G1539" s="176"/>
      <c r="H1539" s="177"/>
      <c r="I1539" s="176"/>
    </row>
    <row r="1540" spans="7:9" x14ac:dyDescent="0.25">
      <c r="G1540" s="176"/>
      <c r="H1540" s="177"/>
      <c r="I1540" s="176"/>
    </row>
    <row r="1541" spans="7:9" x14ac:dyDescent="0.25">
      <c r="G1541" s="176"/>
      <c r="H1541" s="177"/>
      <c r="I1541" s="176"/>
    </row>
    <row r="1542" spans="7:9" x14ac:dyDescent="0.25">
      <c r="G1542" s="176"/>
      <c r="H1542" s="177"/>
      <c r="I1542" s="176"/>
    </row>
    <row r="1543" spans="7:9" x14ac:dyDescent="0.25">
      <c r="G1543" s="176"/>
      <c r="H1543" s="177"/>
      <c r="I1543" s="176"/>
    </row>
    <row r="1544" spans="7:9" x14ac:dyDescent="0.25">
      <c r="G1544" s="176"/>
      <c r="H1544" s="177"/>
      <c r="I1544" s="176"/>
    </row>
    <row r="1545" spans="7:9" x14ac:dyDescent="0.25">
      <c r="G1545" s="176"/>
      <c r="H1545" s="177"/>
      <c r="I1545" s="176"/>
    </row>
    <row r="1546" spans="7:9" x14ac:dyDescent="0.25">
      <c r="G1546" s="176"/>
      <c r="H1546" s="177"/>
      <c r="I1546" s="176"/>
    </row>
    <row r="1547" spans="7:9" x14ac:dyDescent="0.25">
      <c r="G1547" s="176"/>
      <c r="H1547" s="177"/>
      <c r="I1547" s="176"/>
    </row>
    <row r="1548" spans="7:9" x14ac:dyDescent="0.25">
      <c r="G1548" s="176"/>
      <c r="H1548" s="177"/>
      <c r="I1548" s="176"/>
    </row>
    <row r="1549" spans="7:9" x14ac:dyDescent="0.25">
      <c r="G1549" s="176"/>
      <c r="H1549" s="177"/>
      <c r="I1549" s="176"/>
    </row>
    <row r="1550" spans="7:9" x14ac:dyDescent="0.25">
      <c r="G1550" s="176"/>
      <c r="H1550" s="177"/>
      <c r="I1550" s="176"/>
    </row>
    <row r="1551" spans="7:9" x14ac:dyDescent="0.25">
      <c r="G1551" s="176"/>
      <c r="H1551" s="177"/>
      <c r="I1551" s="176"/>
    </row>
    <row r="1552" spans="7:9" x14ac:dyDescent="0.25">
      <c r="G1552" s="176"/>
      <c r="H1552" s="177"/>
      <c r="I1552" s="176"/>
    </row>
    <row r="1553" spans="7:9" x14ac:dyDescent="0.25">
      <c r="G1553" s="176"/>
      <c r="H1553" s="177"/>
      <c r="I1553" s="176"/>
    </row>
    <row r="1554" spans="7:9" x14ac:dyDescent="0.25">
      <c r="G1554" s="176"/>
      <c r="H1554" s="177"/>
      <c r="I1554" s="176"/>
    </row>
    <row r="1555" spans="7:9" x14ac:dyDescent="0.25">
      <c r="G1555" s="176"/>
      <c r="H1555" s="177"/>
      <c r="I1555" s="176"/>
    </row>
    <row r="1556" spans="7:9" x14ac:dyDescent="0.25">
      <c r="G1556" s="176"/>
      <c r="H1556" s="177"/>
      <c r="I1556" s="176"/>
    </row>
    <row r="1557" spans="7:9" x14ac:dyDescent="0.25">
      <c r="G1557" s="176"/>
      <c r="H1557" s="177"/>
      <c r="I1557" s="176"/>
    </row>
    <row r="1558" spans="7:9" x14ac:dyDescent="0.25">
      <c r="G1558" s="176"/>
      <c r="H1558" s="177"/>
      <c r="I1558" s="176"/>
    </row>
    <row r="1559" spans="7:9" x14ac:dyDescent="0.25">
      <c r="G1559" s="176"/>
      <c r="H1559" s="177"/>
      <c r="I1559" s="176"/>
    </row>
    <row r="1560" spans="7:9" x14ac:dyDescent="0.25">
      <c r="G1560" s="176"/>
      <c r="H1560" s="177"/>
      <c r="I1560" s="176"/>
    </row>
    <row r="1561" spans="7:9" x14ac:dyDescent="0.25">
      <c r="G1561" s="176"/>
      <c r="H1561" s="177"/>
      <c r="I1561" s="176"/>
    </row>
    <row r="1562" spans="7:9" x14ac:dyDescent="0.25">
      <c r="G1562" s="176"/>
      <c r="H1562" s="177"/>
      <c r="I1562" s="176"/>
    </row>
    <row r="1563" spans="7:9" x14ac:dyDescent="0.25">
      <c r="G1563" s="176"/>
      <c r="H1563" s="177"/>
      <c r="I1563" s="176"/>
    </row>
    <row r="1564" spans="7:9" x14ac:dyDescent="0.25">
      <c r="G1564" s="176"/>
      <c r="H1564" s="177"/>
      <c r="I1564" s="176"/>
    </row>
    <row r="1565" spans="7:9" x14ac:dyDescent="0.25">
      <c r="G1565" s="176"/>
      <c r="H1565" s="177"/>
      <c r="I1565" s="176"/>
    </row>
    <row r="1566" spans="7:9" x14ac:dyDescent="0.25">
      <c r="G1566" s="176"/>
      <c r="H1566" s="177"/>
      <c r="I1566" s="176"/>
    </row>
    <row r="1567" spans="7:9" x14ac:dyDescent="0.25">
      <c r="G1567" s="176"/>
      <c r="H1567" s="177"/>
      <c r="I1567" s="176"/>
    </row>
    <row r="1568" spans="7:9" x14ac:dyDescent="0.25">
      <c r="G1568" s="176"/>
      <c r="H1568" s="177"/>
      <c r="I1568" s="176"/>
    </row>
    <row r="1569" spans="7:9" x14ac:dyDescent="0.25">
      <c r="G1569" s="176"/>
      <c r="H1569" s="177"/>
      <c r="I1569" s="176"/>
    </row>
    <row r="1570" spans="7:9" x14ac:dyDescent="0.25">
      <c r="G1570" s="176"/>
      <c r="H1570" s="177"/>
      <c r="I1570" s="176"/>
    </row>
    <row r="1571" spans="7:9" x14ac:dyDescent="0.25">
      <c r="G1571" s="176"/>
      <c r="H1571" s="177"/>
      <c r="I1571" s="176"/>
    </row>
    <row r="1572" spans="7:9" x14ac:dyDescent="0.25">
      <c r="G1572" s="176"/>
      <c r="H1572" s="177"/>
      <c r="I1572" s="176"/>
    </row>
    <row r="1573" spans="7:9" x14ac:dyDescent="0.25">
      <c r="G1573" s="176"/>
      <c r="H1573" s="177"/>
      <c r="I1573" s="176"/>
    </row>
    <row r="1574" spans="7:9" x14ac:dyDescent="0.25">
      <c r="G1574" s="176"/>
      <c r="H1574" s="177"/>
      <c r="I1574" s="176"/>
    </row>
    <row r="1575" spans="7:9" x14ac:dyDescent="0.25">
      <c r="G1575" s="176"/>
      <c r="H1575" s="177"/>
      <c r="I1575" s="176"/>
    </row>
    <row r="1576" spans="7:9" x14ac:dyDescent="0.25">
      <c r="G1576" s="176"/>
      <c r="H1576" s="177"/>
      <c r="I1576" s="176"/>
    </row>
    <row r="1577" spans="7:9" x14ac:dyDescent="0.25">
      <c r="G1577" s="176"/>
      <c r="H1577" s="177"/>
      <c r="I1577" s="176"/>
    </row>
    <row r="1578" spans="7:9" x14ac:dyDescent="0.25">
      <c r="G1578" s="176"/>
      <c r="H1578" s="177"/>
      <c r="I1578" s="176"/>
    </row>
    <row r="1579" spans="7:9" x14ac:dyDescent="0.25">
      <c r="G1579" s="176"/>
      <c r="H1579" s="177"/>
      <c r="I1579" s="176"/>
    </row>
    <row r="1580" spans="7:9" x14ac:dyDescent="0.25">
      <c r="G1580" s="176"/>
      <c r="H1580" s="177"/>
      <c r="I1580" s="176"/>
    </row>
    <row r="1581" spans="7:9" x14ac:dyDescent="0.25">
      <c r="G1581" s="176"/>
      <c r="H1581" s="177"/>
      <c r="I1581" s="176"/>
    </row>
    <row r="1582" spans="7:9" x14ac:dyDescent="0.25">
      <c r="G1582" s="176"/>
      <c r="H1582" s="177"/>
      <c r="I1582" s="176"/>
    </row>
    <row r="1583" spans="7:9" x14ac:dyDescent="0.25">
      <c r="G1583" s="176"/>
      <c r="H1583" s="177"/>
      <c r="I1583" s="176"/>
    </row>
    <row r="1584" spans="7:9" x14ac:dyDescent="0.25">
      <c r="G1584" s="176"/>
      <c r="H1584" s="177"/>
      <c r="I1584" s="176"/>
    </row>
    <row r="1585" spans="7:9" x14ac:dyDescent="0.25">
      <c r="G1585" s="176"/>
      <c r="H1585" s="177"/>
      <c r="I1585" s="176"/>
    </row>
    <row r="1586" spans="7:9" x14ac:dyDescent="0.25">
      <c r="G1586" s="176"/>
      <c r="H1586" s="177"/>
      <c r="I1586" s="176"/>
    </row>
    <row r="1587" spans="7:9" x14ac:dyDescent="0.25">
      <c r="G1587" s="176"/>
      <c r="H1587" s="177"/>
      <c r="I1587" s="176"/>
    </row>
    <row r="1588" spans="7:9" x14ac:dyDescent="0.25">
      <c r="G1588" s="176"/>
      <c r="H1588" s="177"/>
      <c r="I1588" s="176"/>
    </row>
    <row r="1589" spans="7:9" x14ac:dyDescent="0.25">
      <c r="G1589" s="176"/>
      <c r="H1589" s="177"/>
      <c r="I1589" s="176"/>
    </row>
    <row r="1590" spans="7:9" x14ac:dyDescent="0.25">
      <c r="G1590" s="176"/>
      <c r="H1590" s="177"/>
      <c r="I1590" s="176"/>
    </row>
    <row r="1591" spans="7:9" x14ac:dyDescent="0.25">
      <c r="G1591" s="176"/>
      <c r="H1591" s="177"/>
      <c r="I1591" s="176"/>
    </row>
    <row r="1592" spans="7:9" x14ac:dyDescent="0.25">
      <c r="G1592" s="176"/>
      <c r="H1592" s="177"/>
      <c r="I1592" s="176"/>
    </row>
    <row r="1593" spans="7:9" x14ac:dyDescent="0.25">
      <c r="G1593" s="176"/>
      <c r="H1593" s="177"/>
      <c r="I1593" s="176"/>
    </row>
    <row r="1594" spans="7:9" x14ac:dyDescent="0.25">
      <c r="G1594" s="176"/>
      <c r="H1594" s="177"/>
      <c r="I1594" s="176"/>
    </row>
    <row r="1595" spans="7:9" x14ac:dyDescent="0.25">
      <c r="G1595" s="176"/>
      <c r="H1595" s="177"/>
      <c r="I1595" s="176"/>
    </row>
    <row r="1596" spans="7:9" x14ac:dyDescent="0.25">
      <c r="G1596" s="176"/>
      <c r="H1596" s="177"/>
      <c r="I1596" s="176"/>
    </row>
    <row r="1597" spans="7:9" x14ac:dyDescent="0.25">
      <c r="G1597" s="176"/>
      <c r="H1597" s="177"/>
      <c r="I1597" s="176"/>
    </row>
    <row r="1598" spans="7:9" x14ac:dyDescent="0.25">
      <c r="G1598" s="176"/>
      <c r="H1598" s="177"/>
      <c r="I1598" s="176"/>
    </row>
    <row r="1599" spans="7:9" x14ac:dyDescent="0.25">
      <c r="G1599" s="176"/>
      <c r="H1599" s="177"/>
      <c r="I1599" s="176"/>
    </row>
    <row r="1600" spans="7:9" x14ac:dyDescent="0.25">
      <c r="G1600" s="176"/>
      <c r="H1600" s="177"/>
      <c r="I1600" s="176"/>
    </row>
    <row r="1601" spans="7:9" x14ac:dyDescent="0.25">
      <c r="G1601" s="176"/>
      <c r="H1601" s="177"/>
      <c r="I1601" s="176"/>
    </row>
    <row r="1602" spans="7:9" x14ac:dyDescent="0.25">
      <c r="G1602" s="176"/>
      <c r="H1602" s="177"/>
      <c r="I1602" s="176"/>
    </row>
    <row r="1603" spans="7:9" x14ac:dyDescent="0.25">
      <c r="G1603" s="176"/>
      <c r="H1603" s="177"/>
      <c r="I1603" s="176"/>
    </row>
    <row r="1604" spans="7:9" x14ac:dyDescent="0.25">
      <c r="G1604" s="176"/>
      <c r="H1604" s="177"/>
      <c r="I1604" s="176"/>
    </row>
    <row r="1605" spans="7:9" x14ac:dyDescent="0.25">
      <c r="G1605" s="176"/>
      <c r="H1605" s="177"/>
      <c r="I1605" s="176"/>
    </row>
    <row r="1606" spans="7:9" x14ac:dyDescent="0.25">
      <c r="G1606" s="176"/>
      <c r="H1606" s="177"/>
      <c r="I1606" s="176"/>
    </row>
    <row r="1607" spans="7:9" x14ac:dyDescent="0.25">
      <c r="G1607" s="176"/>
      <c r="H1607" s="177"/>
      <c r="I1607" s="176"/>
    </row>
    <row r="1608" spans="7:9" x14ac:dyDescent="0.25">
      <c r="G1608" s="176"/>
      <c r="H1608" s="177"/>
      <c r="I1608" s="176"/>
    </row>
    <row r="1609" spans="7:9" x14ac:dyDescent="0.25">
      <c r="G1609" s="176"/>
      <c r="H1609" s="177"/>
      <c r="I1609" s="176"/>
    </row>
    <row r="1610" spans="7:9" x14ac:dyDescent="0.25">
      <c r="G1610" s="176"/>
      <c r="H1610" s="177"/>
      <c r="I1610" s="176"/>
    </row>
    <row r="1611" spans="7:9" x14ac:dyDescent="0.25">
      <c r="G1611" s="176"/>
      <c r="H1611" s="177"/>
      <c r="I1611" s="176"/>
    </row>
    <row r="1612" spans="7:9" x14ac:dyDescent="0.25">
      <c r="G1612" s="176"/>
      <c r="H1612" s="177"/>
      <c r="I1612" s="176"/>
    </row>
    <row r="1613" spans="7:9" x14ac:dyDescent="0.25">
      <c r="G1613" s="176"/>
      <c r="H1613" s="177"/>
      <c r="I1613" s="176"/>
    </row>
    <row r="1614" spans="7:9" x14ac:dyDescent="0.25">
      <c r="G1614" s="176"/>
      <c r="H1614" s="177"/>
      <c r="I1614" s="176"/>
    </row>
    <row r="1615" spans="7:9" x14ac:dyDescent="0.25">
      <c r="G1615" s="176"/>
      <c r="H1615" s="177"/>
      <c r="I1615" s="176"/>
    </row>
    <row r="1616" spans="7:9" x14ac:dyDescent="0.25">
      <c r="G1616" s="176"/>
      <c r="H1616" s="177"/>
      <c r="I1616" s="176"/>
    </row>
    <row r="1617" spans="7:9" x14ac:dyDescent="0.25">
      <c r="G1617" s="176"/>
      <c r="H1617" s="177"/>
      <c r="I1617" s="176"/>
    </row>
    <row r="1618" spans="7:9" x14ac:dyDescent="0.25">
      <c r="G1618" s="176"/>
      <c r="H1618" s="177"/>
      <c r="I1618" s="176"/>
    </row>
    <row r="1619" spans="7:9" x14ac:dyDescent="0.25">
      <c r="G1619" s="176"/>
      <c r="H1619" s="177"/>
      <c r="I1619" s="176"/>
    </row>
    <row r="1620" spans="7:9" x14ac:dyDescent="0.25">
      <c r="G1620" s="176"/>
      <c r="H1620" s="177"/>
      <c r="I1620" s="176"/>
    </row>
    <row r="1621" spans="7:9" x14ac:dyDescent="0.25">
      <c r="G1621" s="176"/>
      <c r="H1621" s="177"/>
      <c r="I1621" s="176"/>
    </row>
    <row r="1622" spans="7:9" x14ac:dyDescent="0.25">
      <c r="G1622" s="176"/>
      <c r="H1622" s="177"/>
      <c r="I1622" s="176"/>
    </row>
    <row r="1623" spans="7:9" x14ac:dyDescent="0.25">
      <c r="G1623" s="176"/>
      <c r="H1623" s="177"/>
      <c r="I1623" s="176"/>
    </row>
    <row r="1624" spans="7:9" x14ac:dyDescent="0.25">
      <c r="G1624" s="176"/>
      <c r="H1624" s="177"/>
      <c r="I1624" s="176"/>
    </row>
    <row r="1625" spans="7:9" x14ac:dyDescent="0.25">
      <c r="G1625" s="176"/>
      <c r="H1625" s="177"/>
      <c r="I1625" s="176"/>
    </row>
    <row r="1626" spans="7:9" x14ac:dyDescent="0.25">
      <c r="G1626" s="176"/>
      <c r="H1626" s="177"/>
      <c r="I1626" s="176"/>
    </row>
    <row r="1627" spans="7:9" x14ac:dyDescent="0.25">
      <c r="G1627" s="176"/>
      <c r="H1627" s="177"/>
      <c r="I1627" s="176"/>
    </row>
    <row r="1628" spans="7:9" x14ac:dyDescent="0.25">
      <c r="G1628" s="176"/>
      <c r="H1628" s="177"/>
      <c r="I1628" s="176"/>
    </row>
    <row r="1629" spans="7:9" x14ac:dyDescent="0.25">
      <c r="G1629" s="176"/>
      <c r="H1629" s="177"/>
      <c r="I1629" s="176"/>
    </row>
    <row r="1630" spans="7:9" x14ac:dyDescent="0.25">
      <c r="G1630" s="176"/>
      <c r="H1630" s="177"/>
      <c r="I1630" s="176"/>
    </row>
    <row r="1631" spans="7:9" x14ac:dyDescent="0.25">
      <c r="G1631" s="176"/>
      <c r="H1631" s="177"/>
      <c r="I1631" s="176"/>
    </row>
    <row r="1632" spans="7:9" x14ac:dyDescent="0.25">
      <c r="G1632" s="176"/>
      <c r="H1632" s="177"/>
      <c r="I1632" s="176"/>
    </row>
    <row r="1633" spans="7:9" x14ac:dyDescent="0.25">
      <c r="G1633" s="176"/>
      <c r="H1633" s="177"/>
      <c r="I1633" s="176"/>
    </row>
    <row r="1634" spans="7:9" x14ac:dyDescent="0.25">
      <c r="G1634" s="176"/>
      <c r="H1634" s="177"/>
      <c r="I1634" s="176"/>
    </row>
    <row r="1635" spans="7:9" x14ac:dyDescent="0.25">
      <c r="G1635" s="176"/>
      <c r="H1635" s="177"/>
      <c r="I1635" s="176"/>
    </row>
    <row r="1636" spans="7:9" x14ac:dyDescent="0.25">
      <c r="G1636" s="176"/>
      <c r="H1636" s="177"/>
      <c r="I1636" s="176"/>
    </row>
    <row r="1637" spans="7:9" x14ac:dyDescent="0.25">
      <c r="G1637" s="176"/>
      <c r="H1637" s="177"/>
      <c r="I1637" s="176"/>
    </row>
    <row r="1638" spans="7:9" x14ac:dyDescent="0.25">
      <c r="G1638" s="176"/>
      <c r="H1638" s="177"/>
      <c r="I1638" s="176"/>
    </row>
    <row r="1639" spans="7:9" x14ac:dyDescent="0.25">
      <c r="G1639" s="176"/>
      <c r="H1639" s="177"/>
      <c r="I1639" s="176"/>
    </row>
    <row r="1640" spans="7:9" x14ac:dyDescent="0.25">
      <c r="G1640" s="176"/>
      <c r="H1640" s="177"/>
      <c r="I1640" s="176"/>
    </row>
    <row r="1641" spans="7:9" x14ac:dyDescent="0.25">
      <c r="G1641" s="176"/>
      <c r="H1641" s="177"/>
      <c r="I1641" s="176"/>
    </row>
    <row r="1642" spans="7:9" x14ac:dyDescent="0.25">
      <c r="G1642" s="176"/>
      <c r="H1642" s="177"/>
      <c r="I1642" s="176"/>
    </row>
    <row r="1643" spans="7:9" x14ac:dyDescent="0.25">
      <c r="G1643" s="176"/>
      <c r="H1643" s="177"/>
      <c r="I1643" s="176"/>
    </row>
    <row r="1644" spans="7:9" x14ac:dyDescent="0.25">
      <c r="G1644" s="176"/>
      <c r="H1644" s="177"/>
      <c r="I1644" s="176"/>
    </row>
    <row r="1645" spans="7:9" x14ac:dyDescent="0.25">
      <c r="G1645" s="176"/>
      <c r="H1645" s="177"/>
      <c r="I1645" s="176"/>
    </row>
    <row r="1646" spans="7:9" x14ac:dyDescent="0.25">
      <c r="G1646" s="176"/>
      <c r="H1646" s="177"/>
      <c r="I1646" s="176"/>
    </row>
    <row r="1647" spans="7:9" x14ac:dyDescent="0.25">
      <c r="G1647" s="176"/>
      <c r="H1647" s="177"/>
      <c r="I1647" s="176"/>
    </row>
    <row r="1648" spans="7:9" x14ac:dyDescent="0.25">
      <c r="G1648" s="176"/>
      <c r="H1648" s="177"/>
      <c r="I1648" s="176"/>
    </row>
    <row r="1649" spans="7:9" x14ac:dyDescent="0.25">
      <c r="G1649" s="176"/>
      <c r="H1649" s="177"/>
      <c r="I1649" s="176"/>
    </row>
    <row r="1650" spans="7:9" x14ac:dyDescent="0.25">
      <c r="G1650" s="176"/>
      <c r="H1650" s="177"/>
      <c r="I1650" s="176"/>
    </row>
    <row r="1651" spans="7:9" x14ac:dyDescent="0.25">
      <c r="G1651" s="176"/>
      <c r="H1651" s="177"/>
      <c r="I1651" s="176"/>
    </row>
    <row r="1652" spans="7:9" x14ac:dyDescent="0.25">
      <c r="G1652" s="176"/>
      <c r="H1652" s="177"/>
      <c r="I1652" s="176"/>
    </row>
    <row r="1653" spans="7:9" x14ac:dyDescent="0.25">
      <c r="G1653" s="176"/>
      <c r="H1653" s="177"/>
      <c r="I1653" s="176"/>
    </row>
    <row r="1654" spans="7:9" x14ac:dyDescent="0.25">
      <c r="G1654" s="176"/>
      <c r="H1654" s="177"/>
      <c r="I1654" s="176"/>
    </row>
    <row r="1655" spans="7:9" x14ac:dyDescent="0.25">
      <c r="G1655" s="176"/>
      <c r="H1655" s="177"/>
      <c r="I1655" s="176"/>
    </row>
    <row r="1656" spans="7:9" x14ac:dyDescent="0.25">
      <c r="G1656" s="176"/>
      <c r="H1656" s="177"/>
      <c r="I1656" s="176"/>
    </row>
    <row r="1657" spans="7:9" x14ac:dyDescent="0.25">
      <c r="G1657" s="176"/>
      <c r="H1657" s="177"/>
      <c r="I1657" s="176"/>
    </row>
    <row r="1658" spans="7:9" x14ac:dyDescent="0.25">
      <c r="G1658" s="176"/>
      <c r="H1658" s="177"/>
      <c r="I1658" s="176"/>
    </row>
    <row r="1659" spans="7:9" x14ac:dyDescent="0.25">
      <c r="G1659" s="176"/>
      <c r="H1659" s="177"/>
      <c r="I1659" s="176"/>
    </row>
    <row r="1660" spans="7:9" x14ac:dyDescent="0.25">
      <c r="G1660" s="176"/>
      <c r="H1660" s="177"/>
      <c r="I1660" s="176"/>
    </row>
    <row r="1661" spans="7:9" x14ac:dyDescent="0.25">
      <c r="G1661" s="176"/>
      <c r="H1661" s="177"/>
      <c r="I1661" s="176"/>
    </row>
    <row r="1662" spans="7:9" x14ac:dyDescent="0.25">
      <c r="G1662" s="176"/>
      <c r="H1662" s="177"/>
      <c r="I1662" s="176"/>
    </row>
    <row r="1663" spans="7:9" x14ac:dyDescent="0.25">
      <c r="G1663" s="176"/>
      <c r="H1663" s="177"/>
      <c r="I1663" s="176"/>
    </row>
    <row r="1664" spans="7:9" x14ac:dyDescent="0.25">
      <c r="G1664" s="176"/>
      <c r="H1664" s="177"/>
      <c r="I1664" s="176"/>
    </row>
    <row r="1665" spans="7:9" x14ac:dyDescent="0.25">
      <c r="G1665" s="176"/>
      <c r="H1665" s="177"/>
      <c r="I1665" s="176"/>
    </row>
    <row r="1666" spans="7:9" x14ac:dyDescent="0.25">
      <c r="G1666" s="176"/>
      <c r="H1666" s="177"/>
      <c r="I1666" s="176"/>
    </row>
    <row r="1667" spans="7:9" x14ac:dyDescent="0.25">
      <c r="G1667" s="176"/>
      <c r="H1667" s="177"/>
      <c r="I1667" s="176"/>
    </row>
    <row r="1668" spans="7:9" x14ac:dyDescent="0.25">
      <c r="G1668" s="176"/>
      <c r="H1668" s="177"/>
      <c r="I1668" s="176"/>
    </row>
    <row r="1669" spans="7:9" x14ac:dyDescent="0.25">
      <c r="G1669" s="176"/>
      <c r="H1669" s="177"/>
      <c r="I1669" s="176"/>
    </row>
    <row r="1670" spans="7:9" x14ac:dyDescent="0.25">
      <c r="G1670" s="176"/>
      <c r="H1670" s="177"/>
      <c r="I1670" s="176"/>
    </row>
    <row r="1671" spans="7:9" x14ac:dyDescent="0.25">
      <c r="G1671" s="176"/>
      <c r="H1671" s="177"/>
      <c r="I1671" s="176"/>
    </row>
    <row r="1672" spans="7:9" x14ac:dyDescent="0.25">
      <c r="G1672" s="176"/>
      <c r="H1672" s="177"/>
      <c r="I1672" s="176"/>
    </row>
    <row r="1673" spans="7:9" x14ac:dyDescent="0.25">
      <c r="G1673" s="176"/>
      <c r="H1673" s="177"/>
      <c r="I1673" s="176"/>
    </row>
    <row r="1674" spans="7:9" x14ac:dyDescent="0.25">
      <c r="G1674" s="176"/>
      <c r="H1674" s="177"/>
      <c r="I1674" s="176"/>
    </row>
    <row r="1675" spans="7:9" x14ac:dyDescent="0.25">
      <c r="G1675" s="176"/>
      <c r="H1675" s="177"/>
      <c r="I1675" s="176"/>
    </row>
    <row r="1676" spans="7:9" x14ac:dyDescent="0.25">
      <c r="G1676" s="176"/>
      <c r="H1676" s="177"/>
      <c r="I1676" s="176"/>
    </row>
    <row r="1677" spans="7:9" x14ac:dyDescent="0.25">
      <c r="G1677" s="176"/>
      <c r="H1677" s="177"/>
      <c r="I1677" s="176"/>
    </row>
    <row r="1678" spans="7:9" x14ac:dyDescent="0.25">
      <c r="G1678" s="176"/>
      <c r="H1678" s="177"/>
      <c r="I1678" s="176"/>
    </row>
    <row r="1679" spans="7:9" x14ac:dyDescent="0.25">
      <c r="G1679" s="176"/>
      <c r="H1679" s="177"/>
      <c r="I1679" s="176"/>
    </row>
    <row r="1680" spans="7:9" x14ac:dyDescent="0.25">
      <c r="G1680" s="176"/>
      <c r="H1680" s="177"/>
      <c r="I1680" s="176"/>
    </row>
    <row r="1681" spans="7:9" x14ac:dyDescent="0.25">
      <c r="G1681" s="176"/>
      <c r="H1681" s="177"/>
      <c r="I1681" s="176"/>
    </row>
    <row r="1682" spans="7:9" x14ac:dyDescent="0.25">
      <c r="G1682" s="176"/>
      <c r="H1682" s="177"/>
      <c r="I1682" s="176"/>
    </row>
    <row r="1683" spans="7:9" x14ac:dyDescent="0.25">
      <c r="G1683" s="176"/>
      <c r="H1683" s="177"/>
      <c r="I1683" s="176"/>
    </row>
    <row r="1684" spans="7:9" x14ac:dyDescent="0.25">
      <c r="G1684" s="176"/>
      <c r="H1684" s="177"/>
      <c r="I1684" s="176"/>
    </row>
    <row r="1685" spans="7:9" x14ac:dyDescent="0.25">
      <c r="G1685" s="176"/>
      <c r="H1685" s="177"/>
      <c r="I1685" s="176"/>
    </row>
    <row r="1686" spans="7:9" x14ac:dyDescent="0.25">
      <c r="G1686" s="176"/>
      <c r="H1686" s="177"/>
      <c r="I1686" s="176"/>
    </row>
    <row r="1687" spans="7:9" x14ac:dyDescent="0.25">
      <c r="G1687" s="176"/>
      <c r="H1687" s="177"/>
      <c r="I1687" s="176"/>
    </row>
    <row r="1688" spans="7:9" x14ac:dyDescent="0.25">
      <c r="G1688" s="176"/>
      <c r="H1688" s="177"/>
      <c r="I1688" s="176"/>
    </row>
    <row r="1689" spans="7:9" x14ac:dyDescent="0.25">
      <c r="G1689" s="176"/>
      <c r="H1689" s="177"/>
      <c r="I1689" s="176"/>
    </row>
    <row r="1690" spans="7:9" x14ac:dyDescent="0.25">
      <c r="G1690" s="176"/>
      <c r="H1690" s="177"/>
      <c r="I1690" s="176"/>
    </row>
    <row r="1691" spans="7:9" x14ac:dyDescent="0.25">
      <c r="G1691" s="176"/>
      <c r="H1691" s="177"/>
      <c r="I1691" s="176"/>
    </row>
    <row r="1692" spans="7:9" x14ac:dyDescent="0.25">
      <c r="G1692" s="176"/>
      <c r="H1692" s="177"/>
      <c r="I1692" s="176"/>
    </row>
    <row r="1693" spans="7:9" x14ac:dyDescent="0.25">
      <c r="G1693" s="176"/>
      <c r="H1693" s="177"/>
      <c r="I1693" s="176"/>
    </row>
    <row r="1694" spans="7:9" x14ac:dyDescent="0.25">
      <c r="G1694" s="176"/>
      <c r="H1694" s="177"/>
      <c r="I1694" s="176"/>
    </row>
    <row r="1695" spans="7:9" x14ac:dyDescent="0.25">
      <c r="G1695" s="176"/>
      <c r="H1695" s="177"/>
      <c r="I1695" s="176"/>
    </row>
    <row r="1696" spans="7:9" x14ac:dyDescent="0.25">
      <c r="G1696" s="176"/>
      <c r="H1696" s="177"/>
      <c r="I1696" s="176"/>
    </row>
    <row r="1697" spans="7:9" x14ac:dyDescent="0.25">
      <c r="G1697" s="176"/>
      <c r="H1697" s="177"/>
      <c r="I1697" s="176"/>
    </row>
    <row r="1698" spans="7:9" x14ac:dyDescent="0.25">
      <c r="G1698" s="176"/>
      <c r="H1698" s="177"/>
      <c r="I1698" s="176"/>
    </row>
    <row r="1699" spans="7:9" x14ac:dyDescent="0.25">
      <c r="G1699" s="176"/>
      <c r="H1699" s="177"/>
      <c r="I1699" s="176"/>
    </row>
    <row r="1700" spans="7:9" x14ac:dyDescent="0.25">
      <c r="G1700" s="176"/>
      <c r="H1700" s="177"/>
      <c r="I1700" s="176"/>
    </row>
    <row r="1701" spans="7:9" x14ac:dyDescent="0.25">
      <c r="G1701" s="176"/>
      <c r="H1701" s="177"/>
      <c r="I1701" s="176"/>
    </row>
    <row r="1702" spans="7:9" x14ac:dyDescent="0.25">
      <c r="G1702" s="176"/>
      <c r="H1702" s="177"/>
      <c r="I1702" s="176"/>
    </row>
    <row r="1703" spans="7:9" x14ac:dyDescent="0.25">
      <c r="G1703" s="176"/>
      <c r="H1703" s="177"/>
      <c r="I1703" s="176"/>
    </row>
    <row r="1704" spans="7:9" x14ac:dyDescent="0.25">
      <c r="G1704" s="176"/>
      <c r="H1704" s="177"/>
      <c r="I1704" s="176"/>
    </row>
    <row r="1705" spans="7:9" x14ac:dyDescent="0.25">
      <c r="G1705" s="176"/>
      <c r="H1705" s="177"/>
      <c r="I1705" s="176"/>
    </row>
    <row r="1706" spans="7:9" x14ac:dyDescent="0.25">
      <c r="G1706" s="176"/>
      <c r="H1706" s="177"/>
      <c r="I1706" s="176"/>
    </row>
    <row r="1707" spans="7:9" x14ac:dyDescent="0.25">
      <c r="G1707" s="176"/>
      <c r="H1707" s="177"/>
      <c r="I1707" s="176"/>
    </row>
    <row r="1708" spans="7:9" x14ac:dyDescent="0.25">
      <c r="G1708" s="176"/>
      <c r="H1708" s="177"/>
      <c r="I1708" s="176"/>
    </row>
    <row r="1709" spans="7:9" x14ac:dyDescent="0.25">
      <c r="G1709" s="176"/>
      <c r="H1709" s="177"/>
      <c r="I1709" s="176"/>
    </row>
    <row r="1710" spans="7:9" x14ac:dyDescent="0.25">
      <c r="G1710" s="176"/>
      <c r="H1710" s="177"/>
      <c r="I1710" s="176"/>
    </row>
    <row r="1711" spans="7:9" x14ac:dyDescent="0.25">
      <c r="G1711" s="176"/>
      <c r="H1711" s="177"/>
      <c r="I1711" s="176"/>
    </row>
    <row r="1712" spans="7:9" x14ac:dyDescent="0.25">
      <c r="G1712" s="176"/>
      <c r="H1712" s="177"/>
      <c r="I1712" s="176"/>
    </row>
    <row r="1713" spans="7:9" x14ac:dyDescent="0.25">
      <c r="G1713" s="176"/>
      <c r="H1713" s="177"/>
      <c r="I1713" s="176"/>
    </row>
    <row r="1714" spans="7:9" x14ac:dyDescent="0.25">
      <c r="G1714" s="176"/>
      <c r="H1714" s="177"/>
      <c r="I1714" s="176"/>
    </row>
    <row r="1715" spans="7:9" x14ac:dyDescent="0.25">
      <c r="G1715" s="176"/>
      <c r="H1715" s="177"/>
      <c r="I1715" s="176"/>
    </row>
    <row r="1716" spans="7:9" x14ac:dyDescent="0.25">
      <c r="G1716" s="176"/>
      <c r="H1716" s="177"/>
      <c r="I1716" s="176"/>
    </row>
    <row r="1717" spans="7:9" x14ac:dyDescent="0.25">
      <c r="G1717" s="176"/>
      <c r="H1717" s="177"/>
      <c r="I1717" s="176"/>
    </row>
    <row r="1718" spans="7:9" x14ac:dyDescent="0.25">
      <c r="G1718" s="176"/>
      <c r="H1718" s="177"/>
      <c r="I1718" s="176"/>
    </row>
    <row r="1719" spans="7:9" x14ac:dyDescent="0.25">
      <c r="G1719" s="176"/>
      <c r="H1719" s="177"/>
      <c r="I1719" s="176"/>
    </row>
    <row r="1720" spans="7:9" x14ac:dyDescent="0.25">
      <c r="G1720" s="176"/>
      <c r="H1720" s="177"/>
      <c r="I1720" s="176"/>
    </row>
    <row r="1721" spans="7:9" x14ac:dyDescent="0.25">
      <c r="G1721" s="176"/>
      <c r="H1721" s="177"/>
      <c r="I1721" s="176"/>
    </row>
    <row r="1722" spans="7:9" x14ac:dyDescent="0.25">
      <c r="G1722" s="176"/>
      <c r="H1722" s="177"/>
      <c r="I1722" s="176"/>
    </row>
    <row r="1723" spans="7:9" x14ac:dyDescent="0.25">
      <c r="G1723" s="176"/>
      <c r="H1723" s="177"/>
      <c r="I1723" s="176"/>
    </row>
    <row r="1724" spans="7:9" x14ac:dyDescent="0.25">
      <c r="G1724" s="176"/>
      <c r="H1724" s="177"/>
      <c r="I1724" s="176"/>
    </row>
    <row r="1725" spans="7:9" x14ac:dyDescent="0.25">
      <c r="G1725" s="176"/>
      <c r="H1725" s="177"/>
      <c r="I1725" s="176"/>
    </row>
    <row r="1726" spans="7:9" x14ac:dyDescent="0.25">
      <c r="G1726" s="176"/>
      <c r="H1726" s="177"/>
      <c r="I1726" s="176"/>
    </row>
    <row r="1727" spans="7:9" x14ac:dyDescent="0.25">
      <c r="G1727" s="176"/>
      <c r="H1727" s="177"/>
      <c r="I1727" s="176"/>
    </row>
    <row r="1728" spans="7:9" x14ac:dyDescent="0.25">
      <c r="G1728" s="176"/>
      <c r="H1728" s="177"/>
      <c r="I1728" s="176"/>
    </row>
    <row r="1729" spans="7:9" x14ac:dyDescent="0.25">
      <c r="G1729" s="176"/>
      <c r="H1729" s="177"/>
      <c r="I1729" s="176"/>
    </row>
    <row r="1730" spans="7:9" x14ac:dyDescent="0.25">
      <c r="G1730" s="176"/>
      <c r="H1730" s="177"/>
      <c r="I1730" s="176"/>
    </row>
    <row r="1731" spans="7:9" x14ac:dyDescent="0.25">
      <c r="G1731" s="176"/>
      <c r="H1731" s="177"/>
      <c r="I1731" s="176"/>
    </row>
    <row r="1732" spans="7:9" x14ac:dyDescent="0.25">
      <c r="G1732" s="176"/>
      <c r="H1732" s="177"/>
      <c r="I1732" s="176"/>
    </row>
    <row r="1733" spans="7:9" x14ac:dyDescent="0.25">
      <c r="G1733" s="176"/>
      <c r="H1733" s="177"/>
      <c r="I1733" s="176"/>
    </row>
    <row r="1734" spans="7:9" x14ac:dyDescent="0.25">
      <c r="G1734" s="176"/>
      <c r="H1734" s="177"/>
      <c r="I1734" s="176"/>
    </row>
    <row r="1735" spans="7:9" x14ac:dyDescent="0.25">
      <c r="G1735" s="176"/>
      <c r="H1735" s="177"/>
      <c r="I1735" s="176"/>
    </row>
    <row r="1736" spans="7:9" x14ac:dyDescent="0.25">
      <c r="G1736" s="176"/>
      <c r="H1736" s="177"/>
      <c r="I1736" s="176"/>
    </row>
    <row r="1737" spans="7:9" x14ac:dyDescent="0.25">
      <c r="G1737" s="176"/>
      <c r="H1737" s="177"/>
      <c r="I1737" s="176"/>
    </row>
    <row r="1738" spans="7:9" x14ac:dyDescent="0.25">
      <c r="G1738" s="176"/>
      <c r="H1738" s="177"/>
      <c r="I1738" s="176"/>
    </row>
    <row r="1739" spans="7:9" x14ac:dyDescent="0.25">
      <c r="G1739" s="176"/>
      <c r="H1739" s="177"/>
      <c r="I1739" s="176"/>
    </row>
    <row r="1740" spans="7:9" x14ac:dyDescent="0.25">
      <c r="G1740" s="176"/>
      <c r="H1740" s="177"/>
      <c r="I1740" s="176"/>
    </row>
    <row r="1741" spans="7:9" x14ac:dyDescent="0.25">
      <c r="G1741" s="176"/>
      <c r="H1741" s="177"/>
      <c r="I1741" s="176"/>
    </row>
    <row r="1742" spans="7:9" x14ac:dyDescent="0.25">
      <c r="G1742" s="176"/>
      <c r="H1742" s="177"/>
      <c r="I1742" s="176"/>
    </row>
    <row r="1743" spans="7:9" x14ac:dyDescent="0.25">
      <c r="G1743" s="176"/>
      <c r="H1743" s="177"/>
      <c r="I1743" s="176"/>
    </row>
    <row r="1744" spans="7:9" x14ac:dyDescent="0.25">
      <c r="G1744" s="176"/>
      <c r="H1744" s="177"/>
      <c r="I1744" s="176"/>
    </row>
    <row r="1745" spans="7:9" x14ac:dyDescent="0.25">
      <c r="G1745" s="176"/>
      <c r="H1745" s="177"/>
      <c r="I1745" s="176"/>
    </row>
    <row r="1746" spans="7:9" x14ac:dyDescent="0.25">
      <c r="G1746" s="176"/>
      <c r="H1746" s="177"/>
      <c r="I1746" s="176"/>
    </row>
    <row r="1747" spans="7:9" x14ac:dyDescent="0.25">
      <c r="G1747" s="176"/>
      <c r="H1747" s="177"/>
      <c r="I1747" s="176"/>
    </row>
    <row r="1748" spans="7:9" x14ac:dyDescent="0.25">
      <c r="G1748" s="176"/>
      <c r="H1748" s="177"/>
      <c r="I1748" s="176"/>
    </row>
    <row r="1749" spans="7:9" x14ac:dyDescent="0.25">
      <c r="G1749" s="176"/>
      <c r="H1749" s="177"/>
      <c r="I1749" s="176"/>
    </row>
    <row r="1750" spans="7:9" x14ac:dyDescent="0.25">
      <c r="G1750" s="176"/>
      <c r="H1750" s="177"/>
      <c r="I1750" s="176"/>
    </row>
    <row r="1751" spans="7:9" x14ac:dyDescent="0.25">
      <c r="G1751" s="176"/>
      <c r="H1751" s="177"/>
      <c r="I1751" s="176"/>
    </row>
    <row r="1752" spans="7:9" x14ac:dyDescent="0.25">
      <c r="G1752" s="176"/>
      <c r="H1752" s="177"/>
      <c r="I1752" s="176"/>
    </row>
    <row r="1753" spans="7:9" x14ac:dyDescent="0.25">
      <c r="G1753" s="176"/>
      <c r="H1753" s="177"/>
      <c r="I1753" s="176"/>
    </row>
    <row r="1754" spans="7:9" x14ac:dyDescent="0.25">
      <c r="G1754" s="176"/>
      <c r="H1754" s="177"/>
      <c r="I1754" s="176"/>
    </row>
    <row r="1755" spans="7:9" x14ac:dyDescent="0.25">
      <c r="G1755" s="176"/>
      <c r="H1755" s="177"/>
      <c r="I1755" s="176"/>
    </row>
    <row r="1756" spans="7:9" x14ac:dyDescent="0.25">
      <c r="G1756" s="176"/>
      <c r="H1756" s="177"/>
      <c r="I1756" s="176"/>
    </row>
    <row r="1757" spans="7:9" x14ac:dyDescent="0.25">
      <c r="G1757" s="176"/>
      <c r="H1757" s="177"/>
      <c r="I1757" s="176"/>
    </row>
    <row r="1758" spans="7:9" x14ac:dyDescent="0.25">
      <c r="G1758" s="176"/>
      <c r="H1758" s="177"/>
      <c r="I1758" s="176"/>
    </row>
    <row r="1759" spans="7:9" x14ac:dyDescent="0.25">
      <c r="G1759" s="176"/>
      <c r="H1759" s="177"/>
      <c r="I1759" s="176"/>
    </row>
    <row r="1760" spans="7:9" x14ac:dyDescent="0.25">
      <c r="G1760" s="176"/>
      <c r="H1760" s="177"/>
      <c r="I1760" s="176"/>
    </row>
    <row r="1761" spans="7:9" x14ac:dyDescent="0.25">
      <c r="G1761" s="176"/>
      <c r="H1761" s="177"/>
      <c r="I1761" s="176"/>
    </row>
    <row r="1762" spans="7:9" x14ac:dyDescent="0.25">
      <c r="G1762" s="176"/>
      <c r="H1762" s="177"/>
      <c r="I1762" s="176"/>
    </row>
    <row r="1763" spans="7:9" x14ac:dyDescent="0.25">
      <c r="G1763" s="176"/>
      <c r="H1763" s="177"/>
      <c r="I1763" s="176"/>
    </row>
    <row r="1764" spans="7:9" x14ac:dyDescent="0.25">
      <c r="G1764" s="176"/>
      <c r="H1764" s="177"/>
      <c r="I1764" s="176"/>
    </row>
    <row r="1765" spans="7:9" x14ac:dyDescent="0.25">
      <c r="G1765" s="176"/>
      <c r="H1765" s="177"/>
      <c r="I1765" s="176"/>
    </row>
    <row r="1766" spans="7:9" x14ac:dyDescent="0.25">
      <c r="G1766" s="176"/>
      <c r="H1766" s="177"/>
      <c r="I1766" s="176"/>
    </row>
    <row r="1767" spans="7:9" x14ac:dyDescent="0.25">
      <c r="G1767" s="176"/>
      <c r="H1767" s="177"/>
      <c r="I1767" s="176"/>
    </row>
    <row r="1768" spans="7:9" x14ac:dyDescent="0.25">
      <c r="G1768" s="176"/>
      <c r="H1768" s="177"/>
      <c r="I1768" s="176"/>
    </row>
    <row r="1769" spans="7:9" x14ac:dyDescent="0.25">
      <c r="G1769" s="176"/>
      <c r="H1769" s="177"/>
      <c r="I1769" s="176"/>
    </row>
    <row r="1770" spans="7:9" x14ac:dyDescent="0.25">
      <c r="G1770" s="176"/>
      <c r="H1770" s="177"/>
      <c r="I1770" s="176"/>
    </row>
    <row r="1771" spans="7:9" x14ac:dyDescent="0.25">
      <c r="G1771" s="176"/>
      <c r="H1771" s="177"/>
      <c r="I1771" s="176"/>
    </row>
    <row r="1772" spans="7:9" x14ac:dyDescent="0.25">
      <c r="G1772" s="176"/>
      <c r="H1772" s="177"/>
      <c r="I1772" s="176"/>
    </row>
    <row r="1773" spans="7:9" x14ac:dyDescent="0.25">
      <c r="G1773" s="176"/>
      <c r="H1773" s="177"/>
      <c r="I1773" s="176"/>
    </row>
    <row r="1774" spans="7:9" x14ac:dyDescent="0.25">
      <c r="G1774" s="176"/>
      <c r="H1774" s="177"/>
      <c r="I1774" s="176"/>
    </row>
    <row r="1775" spans="7:9" x14ac:dyDescent="0.25">
      <c r="G1775" s="176"/>
      <c r="H1775" s="177"/>
      <c r="I1775" s="176"/>
    </row>
    <row r="1776" spans="7:9" x14ac:dyDescent="0.25">
      <c r="G1776" s="176"/>
      <c r="H1776" s="177"/>
      <c r="I1776" s="176"/>
    </row>
    <row r="1777" spans="7:9" x14ac:dyDescent="0.25">
      <c r="G1777" s="176"/>
      <c r="H1777" s="177"/>
      <c r="I1777" s="176"/>
    </row>
    <row r="1778" spans="7:9" x14ac:dyDescent="0.25">
      <c r="G1778" s="176"/>
      <c r="H1778" s="177"/>
      <c r="I1778" s="176"/>
    </row>
    <row r="1779" spans="7:9" x14ac:dyDescent="0.25">
      <c r="G1779" s="176"/>
      <c r="H1779" s="177"/>
      <c r="I1779" s="176"/>
    </row>
    <row r="1780" spans="7:9" x14ac:dyDescent="0.25">
      <c r="G1780" s="176"/>
      <c r="H1780" s="177"/>
      <c r="I1780" s="176"/>
    </row>
    <row r="1781" spans="7:9" x14ac:dyDescent="0.25">
      <c r="G1781" s="176"/>
      <c r="H1781" s="177"/>
      <c r="I1781" s="176"/>
    </row>
    <row r="1782" spans="7:9" x14ac:dyDescent="0.25">
      <c r="G1782" s="176"/>
      <c r="H1782" s="177"/>
      <c r="I1782" s="176"/>
    </row>
    <row r="1783" spans="7:9" x14ac:dyDescent="0.25">
      <c r="G1783" s="176"/>
      <c r="H1783" s="177"/>
      <c r="I1783" s="176"/>
    </row>
    <row r="1784" spans="7:9" x14ac:dyDescent="0.25">
      <c r="G1784" s="176"/>
      <c r="H1784" s="177"/>
      <c r="I1784" s="176"/>
    </row>
    <row r="1785" spans="7:9" x14ac:dyDescent="0.25">
      <c r="G1785" s="176"/>
      <c r="H1785" s="177"/>
      <c r="I1785" s="176"/>
    </row>
    <row r="1786" spans="7:9" x14ac:dyDescent="0.25">
      <c r="G1786" s="176"/>
      <c r="H1786" s="177"/>
      <c r="I1786" s="176"/>
    </row>
    <row r="1787" spans="7:9" x14ac:dyDescent="0.25">
      <c r="G1787" s="176"/>
      <c r="H1787" s="177"/>
      <c r="I1787" s="176"/>
    </row>
    <row r="1788" spans="7:9" x14ac:dyDescent="0.25">
      <c r="G1788" s="176"/>
      <c r="H1788" s="177"/>
      <c r="I1788" s="176"/>
    </row>
    <row r="1789" spans="7:9" x14ac:dyDescent="0.25">
      <c r="G1789" s="176"/>
      <c r="H1789" s="177"/>
      <c r="I1789" s="176"/>
    </row>
    <row r="1790" spans="7:9" x14ac:dyDescent="0.25">
      <c r="G1790" s="176"/>
      <c r="H1790" s="177"/>
      <c r="I1790" s="176"/>
    </row>
    <row r="1791" spans="7:9" x14ac:dyDescent="0.25">
      <c r="G1791" s="176"/>
      <c r="H1791" s="177"/>
      <c r="I1791" s="176"/>
    </row>
    <row r="1792" spans="7:9" x14ac:dyDescent="0.25">
      <c r="G1792" s="176"/>
      <c r="H1792" s="177"/>
      <c r="I1792" s="176"/>
    </row>
    <row r="1793" spans="7:9" x14ac:dyDescent="0.25">
      <c r="G1793" s="176"/>
      <c r="H1793" s="177"/>
      <c r="I1793" s="176"/>
    </row>
    <row r="1794" spans="7:9" x14ac:dyDescent="0.25">
      <c r="G1794" s="176"/>
      <c r="H1794" s="177"/>
      <c r="I1794" s="176"/>
    </row>
    <row r="1795" spans="7:9" x14ac:dyDescent="0.25">
      <c r="G1795" s="176"/>
      <c r="H1795" s="177"/>
      <c r="I1795" s="176"/>
    </row>
    <row r="1796" spans="7:9" x14ac:dyDescent="0.25">
      <c r="G1796" s="176"/>
      <c r="H1796" s="177"/>
      <c r="I1796" s="176"/>
    </row>
    <row r="1797" spans="7:9" x14ac:dyDescent="0.25">
      <c r="G1797" s="176"/>
      <c r="H1797" s="177"/>
      <c r="I1797" s="176"/>
    </row>
    <row r="1798" spans="7:9" x14ac:dyDescent="0.25">
      <c r="G1798" s="176"/>
      <c r="H1798" s="177"/>
      <c r="I1798" s="176"/>
    </row>
    <row r="1799" spans="7:9" x14ac:dyDescent="0.25">
      <c r="G1799" s="176"/>
      <c r="H1799" s="177"/>
      <c r="I1799" s="176"/>
    </row>
    <row r="1800" spans="7:9" x14ac:dyDescent="0.25">
      <c r="G1800" s="176"/>
      <c r="H1800" s="177"/>
      <c r="I1800" s="176"/>
    </row>
    <row r="1801" spans="7:9" x14ac:dyDescent="0.25">
      <c r="G1801" s="176"/>
      <c r="H1801" s="177"/>
      <c r="I1801" s="176"/>
    </row>
    <row r="1802" spans="7:9" x14ac:dyDescent="0.25">
      <c r="G1802" s="176"/>
      <c r="H1802" s="177"/>
      <c r="I1802" s="176"/>
    </row>
    <row r="1803" spans="7:9" x14ac:dyDescent="0.25">
      <c r="G1803" s="176"/>
      <c r="H1803" s="177"/>
      <c r="I1803" s="176"/>
    </row>
    <row r="1804" spans="7:9" x14ac:dyDescent="0.25">
      <c r="G1804" s="176"/>
      <c r="H1804" s="177"/>
      <c r="I1804" s="176"/>
    </row>
    <row r="1805" spans="7:9" x14ac:dyDescent="0.25">
      <c r="G1805" s="176"/>
      <c r="H1805" s="177"/>
      <c r="I1805" s="176"/>
    </row>
    <row r="1806" spans="7:9" x14ac:dyDescent="0.25">
      <c r="G1806" s="176"/>
      <c r="H1806" s="177"/>
      <c r="I1806" s="176"/>
    </row>
    <row r="1807" spans="7:9" x14ac:dyDescent="0.25">
      <c r="G1807" s="176"/>
      <c r="H1807" s="177"/>
      <c r="I1807" s="176"/>
    </row>
    <row r="1808" spans="7:9" x14ac:dyDescent="0.25">
      <c r="G1808" s="176"/>
      <c r="H1808" s="177"/>
      <c r="I1808" s="176"/>
    </row>
    <row r="1809" spans="7:9" x14ac:dyDescent="0.25">
      <c r="G1809" s="176"/>
      <c r="H1809" s="177"/>
      <c r="I1809" s="176"/>
    </row>
    <row r="1810" spans="7:9" x14ac:dyDescent="0.25">
      <c r="G1810" s="176"/>
      <c r="H1810" s="177"/>
      <c r="I1810" s="176"/>
    </row>
    <row r="1811" spans="7:9" x14ac:dyDescent="0.25">
      <c r="G1811" s="176"/>
      <c r="H1811" s="177"/>
      <c r="I1811" s="176"/>
    </row>
    <row r="1812" spans="7:9" x14ac:dyDescent="0.25">
      <c r="G1812" s="176"/>
      <c r="H1812" s="177"/>
      <c r="I1812" s="176"/>
    </row>
    <row r="1813" spans="7:9" x14ac:dyDescent="0.25">
      <c r="G1813" s="176"/>
      <c r="H1813" s="177"/>
      <c r="I1813" s="176"/>
    </row>
    <row r="1814" spans="7:9" x14ac:dyDescent="0.25">
      <c r="G1814" s="176"/>
      <c r="H1814" s="177"/>
      <c r="I1814" s="176"/>
    </row>
    <row r="1815" spans="7:9" x14ac:dyDescent="0.25">
      <c r="G1815" s="176"/>
      <c r="H1815" s="177"/>
      <c r="I1815" s="176"/>
    </row>
    <row r="1816" spans="7:9" x14ac:dyDescent="0.25">
      <c r="G1816" s="176"/>
      <c r="H1816" s="177"/>
      <c r="I1816" s="176"/>
    </row>
    <row r="1817" spans="7:9" x14ac:dyDescent="0.25">
      <c r="G1817" s="176"/>
      <c r="H1817" s="177"/>
      <c r="I1817" s="176"/>
    </row>
    <row r="1818" spans="7:9" x14ac:dyDescent="0.25">
      <c r="G1818" s="176"/>
      <c r="H1818" s="177"/>
      <c r="I1818" s="176"/>
    </row>
    <row r="1819" spans="7:9" x14ac:dyDescent="0.25">
      <c r="G1819" s="176"/>
      <c r="H1819" s="177"/>
      <c r="I1819" s="176"/>
    </row>
    <row r="1820" spans="7:9" x14ac:dyDescent="0.25">
      <c r="G1820" s="176"/>
      <c r="H1820" s="177"/>
      <c r="I1820" s="176"/>
    </row>
    <row r="1821" spans="7:9" x14ac:dyDescent="0.25">
      <c r="G1821" s="176"/>
      <c r="H1821" s="177"/>
      <c r="I1821" s="176"/>
    </row>
    <row r="1822" spans="7:9" x14ac:dyDescent="0.25">
      <c r="G1822" s="176"/>
      <c r="H1822" s="177"/>
      <c r="I1822" s="176"/>
    </row>
    <row r="1823" spans="7:9" x14ac:dyDescent="0.25">
      <c r="G1823" s="176"/>
      <c r="H1823" s="177"/>
      <c r="I1823" s="176"/>
    </row>
    <row r="1824" spans="7:9" x14ac:dyDescent="0.25">
      <c r="G1824" s="176"/>
      <c r="H1824" s="177"/>
      <c r="I1824" s="176"/>
    </row>
    <row r="1825" spans="7:9" x14ac:dyDescent="0.25">
      <c r="G1825" s="176"/>
      <c r="H1825" s="177"/>
      <c r="I1825" s="176"/>
    </row>
    <row r="1826" spans="7:9" x14ac:dyDescent="0.25">
      <c r="G1826" s="176"/>
      <c r="H1826" s="177"/>
      <c r="I1826" s="176"/>
    </row>
    <row r="1827" spans="7:9" x14ac:dyDescent="0.25">
      <c r="G1827" s="176"/>
      <c r="H1827" s="177"/>
      <c r="I1827" s="176"/>
    </row>
    <row r="1828" spans="7:9" x14ac:dyDescent="0.25">
      <c r="G1828" s="176"/>
      <c r="H1828" s="177"/>
      <c r="I1828" s="176"/>
    </row>
    <row r="1829" spans="7:9" x14ac:dyDescent="0.25">
      <c r="G1829" s="176"/>
      <c r="H1829" s="177"/>
      <c r="I1829" s="176"/>
    </row>
    <row r="1830" spans="7:9" x14ac:dyDescent="0.25">
      <c r="G1830" s="176"/>
      <c r="H1830" s="177"/>
      <c r="I1830" s="176"/>
    </row>
    <row r="1831" spans="7:9" x14ac:dyDescent="0.25">
      <c r="G1831" s="176"/>
      <c r="H1831" s="177"/>
      <c r="I1831" s="176"/>
    </row>
    <row r="1832" spans="7:9" x14ac:dyDescent="0.25">
      <c r="G1832" s="176"/>
      <c r="H1832" s="177"/>
      <c r="I1832" s="176"/>
    </row>
    <row r="1833" spans="7:9" x14ac:dyDescent="0.25">
      <c r="G1833" s="176"/>
      <c r="H1833" s="177"/>
      <c r="I1833" s="176"/>
    </row>
    <row r="1834" spans="7:9" x14ac:dyDescent="0.25">
      <c r="G1834" s="176"/>
      <c r="H1834" s="177"/>
      <c r="I1834" s="176"/>
    </row>
    <row r="1835" spans="7:9" x14ac:dyDescent="0.25">
      <c r="G1835" s="176"/>
      <c r="H1835" s="177"/>
      <c r="I1835" s="176"/>
    </row>
    <row r="1836" spans="7:9" x14ac:dyDescent="0.25">
      <c r="G1836" s="176"/>
      <c r="H1836" s="177"/>
      <c r="I1836" s="176"/>
    </row>
    <row r="1837" spans="7:9" x14ac:dyDescent="0.25">
      <c r="G1837" s="176"/>
      <c r="H1837" s="177"/>
      <c r="I1837" s="176"/>
    </row>
    <row r="1838" spans="7:9" x14ac:dyDescent="0.25">
      <c r="G1838" s="176"/>
      <c r="H1838" s="177"/>
      <c r="I1838" s="176"/>
    </row>
    <row r="1839" spans="7:9" x14ac:dyDescent="0.25">
      <c r="G1839" s="176"/>
      <c r="H1839" s="177"/>
      <c r="I1839" s="176"/>
    </row>
    <row r="1840" spans="7:9" x14ac:dyDescent="0.25">
      <c r="G1840" s="176"/>
      <c r="H1840" s="177"/>
      <c r="I1840" s="176"/>
    </row>
    <row r="1841" spans="7:9" x14ac:dyDescent="0.25">
      <c r="G1841" s="176"/>
      <c r="H1841" s="177"/>
      <c r="I1841" s="176"/>
    </row>
    <row r="1842" spans="7:9" x14ac:dyDescent="0.25">
      <c r="G1842" s="176"/>
      <c r="H1842" s="177"/>
      <c r="I1842" s="176"/>
    </row>
    <row r="1843" spans="7:9" x14ac:dyDescent="0.25">
      <c r="G1843" s="176"/>
      <c r="H1843" s="177"/>
      <c r="I1843" s="176"/>
    </row>
    <row r="1844" spans="7:9" x14ac:dyDescent="0.25">
      <c r="G1844" s="176"/>
      <c r="H1844" s="177"/>
      <c r="I1844" s="176"/>
    </row>
    <row r="1845" spans="7:9" x14ac:dyDescent="0.25">
      <c r="G1845" s="176"/>
      <c r="H1845" s="177"/>
      <c r="I1845" s="176"/>
    </row>
    <row r="1846" spans="7:9" x14ac:dyDescent="0.25">
      <c r="G1846" s="176"/>
      <c r="H1846" s="177"/>
      <c r="I1846" s="176"/>
    </row>
    <row r="1847" spans="7:9" x14ac:dyDescent="0.25">
      <c r="G1847" s="176"/>
      <c r="H1847" s="177"/>
      <c r="I1847" s="176"/>
    </row>
    <row r="1848" spans="7:9" x14ac:dyDescent="0.25">
      <c r="G1848" s="176"/>
      <c r="H1848" s="177"/>
      <c r="I1848" s="176"/>
    </row>
    <row r="1849" spans="7:9" x14ac:dyDescent="0.25">
      <c r="G1849" s="176"/>
      <c r="H1849" s="177"/>
      <c r="I1849" s="176"/>
    </row>
    <row r="1850" spans="7:9" x14ac:dyDescent="0.25">
      <c r="G1850" s="176"/>
      <c r="H1850" s="177"/>
      <c r="I1850" s="176"/>
    </row>
    <row r="1851" spans="7:9" x14ac:dyDescent="0.25">
      <c r="G1851" s="176"/>
      <c r="H1851" s="177"/>
      <c r="I1851" s="176"/>
    </row>
    <row r="1852" spans="7:9" x14ac:dyDescent="0.25">
      <c r="G1852" s="176"/>
      <c r="H1852" s="177"/>
      <c r="I1852" s="176"/>
    </row>
    <row r="1853" spans="7:9" x14ac:dyDescent="0.25">
      <c r="G1853" s="176"/>
      <c r="H1853" s="177"/>
      <c r="I1853" s="176"/>
    </row>
    <row r="1854" spans="7:9" x14ac:dyDescent="0.25">
      <c r="G1854" s="176"/>
      <c r="H1854" s="177"/>
      <c r="I1854" s="176"/>
    </row>
    <row r="1855" spans="7:9" x14ac:dyDescent="0.25">
      <c r="G1855" s="176"/>
      <c r="H1855" s="177"/>
      <c r="I1855" s="176"/>
    </row>
    <row r="1856" spans="7:9" x14ac:dyDescent="0.25">
      <c r="G1856" s="176"/>
      <c r="H1856" s="177"/>
      <c r="I1856" s="176"/>
    </row>
    <row r="1857" spans="7:9" x14ac:dyDescent="0.25">
      <c r="G1857" s="176"/>
      <c r="H1857" s="177"/>
      <c r="I1857" s="176"/>
    </row>
    <row r="1858" spans="7:9" x14ac:dyDescent="0.25">
      <c r="G1858" s="176"/>
      <c r="H1858" s="177"/>
      <c r="I1858" s="176"/>
    </row>
    <row r="1859" spans="7:9" x14ac:dyDescent="0.25">
      <c r="G1859" s="176"/>
      <c r="H1859" s="177"/>
      <c r="I1859" s="176"/>
    </row>
    <row r="1860" spans="7:9" x14ac:dyDescent="0.25">
      <c r="G1860" s="176"/>
      <c r="H1860" s="177"/>
      <c r="I1860" s="176"/>
    </row>
    <row r="1861" spans="7:9" x14ac:dyDescent="0.25">
      <c r="G1861" s="176"/>
      <c r="H1861" s="177"/>
      <c r="I1861" s="176"/>
    </row>
    <row r="1862" spans="7:9" x14ac:dyDescent="0.25">
      <c r="G1862" s="176"/>
      <c r="H1862" s="177"/>
      <c r="I1862" s="176"/>
    </row>
    <row r="1863" spans="7:9" x14ac:dyDescent="0.25">
      <c r="G1863" s="176"/>
      <c r="H1863" s="177"/>
      <c r="I1863" s="176"/>
    </row>
    <row r="1864" spans="7:9" x14ac:dyDescent="0.25">
      <c r="G1864" s="176"/>
      <c r="H1864" s="177"/>
      <c r="I1864" s="176"/>
    </row>
    <row r="1865" spans="7:9" x14ac:dyDescent="0.25">
      <c r="G1865" s="176"/>
      <c r="H1865" s="177"/>
      <c r="I1865" s="176"/>
    </row>
    <row r="1866" spans="7:9" x14ac:dyDescent="0.25">
      <c r="G1866" s="176"/>
      <c r="H1866" s="177"/>
      <c r="I1866" s="176"/>
    </row>
    <row r="1867" spans="7:9" x14ac:dyDescent="0.25">
      <c r="G1867" s="176"/>
      <c r="H1867" s="177"/>
      <c r="I1867" s="176"/>
    </row>
    <row r="1868" spans="7:9" x14ac:dyDescent="0.25">
      <c r="G1868" s="176"/>
      <c r="H1868" s="177"/>
      <c r="I1868" s="176"/>
    </row>
    <row r="1869" spans="7:9" x14ac:dyDescent="0.25">
      <c r="G1869" s="176"/>
      <c r="H1869" s="177"/>
      <c r="I1869" s="176"/>
    </row>
    <row r="1870" spans="7:9" x14ac:dyDescent="0.25">
      <c r="G1870" s="176"/>
      <c r="H1870" s="177"/>
      <c r="I1870" s="176"/>
    </row>
    <row r="1871" spans="7:9" x14ac:dyDescent="0.25">
      <c r="G1871" s="176"/>
      <c r="H1871" s="177"/>
      <c r="I1871" s="176"/>
    </row>
    <row r="1872" spans="7:9" x14ac:dyDescent="0.25">
      <c r="G1872" s="176"/>
      <c r="H1872" s="177"/>
      <c r="I1872" s="176"/>
    </row>
    <row r="1873" spans="7:9" x14ac:dyDescent="0.25">
      <c r="G1873" s="176"/>
      <c r="H1873" s="177"/>
      <c r="I1873" s="176"/>
    </row>
    <row r="1874" spans="7:9" x14ac:dyDescent="0.25">
      <c r="G1874" s="176"/>
      <c r="H1874" s="177"/>
      <c r="I1874" s="176"/>
    </row>
    <row r="1875" spans="7:9" x14ac:dyDescent="0.25">
      <c r="G1875" s="176"/>
      <c r="H1875" s="177"/>
      <c r="I1875" s="176"/>
    </row>
    <row r="1876" spans="7:9" x14ac:dyDescent="0.25">
      <c r="G1876" s="176"/>
      <c r="H1876" s="177"/>
      <c r="I1876" s="176"/>
    </row>
    <row r="1877" spans="7:9" x14ac:dyDescent="0.25">
      <c r="G1877" s="176"/>
      <c r="H1877" s="177"/>
      <c r="I1877" s="176"/>
    </row>
    <row r="1878" spans="7:9" x14ac:dyDescent="0.25">
      <c r="G1878" s="176"/>
      <c r="H1878" s="177"/>
      <c r="I1878" s="176"/>
    </row>
    <row r="1879" spans="7:9" x14ac:dyDescent="0.25">
      <c r="G1879" s="176"/>
      <c r="H1879" s="177"/>
      <c r="I1879" s="176"/>
    </row>
    <row r="1880" spans="7:9" x14ac:dyDescent="0.25">
      <c r="G1880" s="176"/>
      <c r="H1880" s="177"/>
      <c r="I1880" s="176"/>
    </row>
    <row r="1881" spans="7:9" x14ac:dyDescent="0.25">
      <c r="G1881" s="176"/>
      <c r="H1881" s="177"/>
      <c r="I1881" s="176"/>
    </row>
    <row r="1882" spans="7:9" x14ac:dyDescent="0.25">
      <c r="G1882" s="176"/>
      <c r="H1882" s="177"/>
      <c r="I1882" s="176"/>
    </row>
    <row r="1883" spans="7:9" x14ac:dyDescent="0.25">
      <c r="G1883" s="176"/>
      <c r="H1883" s="177"/>
      <c r="I1883" s="176"/>
    </row>
    <row r="1884" spans="7:9" x14ac:dyDescent="0.25">
      <c r="G1884" s="176"/>
      <c r="H1884" s="177"/>
      <c r="I1884" s="176"/>
    </row>
    <row r="1885" spans="7:9" x14ac:dyDescent="0.25">
      <c r="G1885" s="176"/>
      <c r="H1885" s="177"/>
      <c r="I1885" s="176"/>
    </row>
    <row r="1886" spans="7:9" x14ac:dyDescent="0.25">
      <c r="G1886" s="176"/>
      <c r="H1886" s="177"/>
      <c r="I1886" s="176"/>
    </row>
    <row r="1887" spans="7:9" x14ac:dyDescent="0.25">
      <c r="G1887" s="176"/>
      <c r="H1887" s="177"/>
      <c r="I1887" s="176"/>
    </row>
    <row r="1888" spans="7:9" x14ac:dyDescent="0.25">
      <c r="G1888" s="176"/>
      <c r="H1888" s="177"/>
      <c r="I1888" s="176"/>
    </row>
    <row r="1889" spans="7:9" x14ac:dyDescent="0.25">
      <c r="G1889" s="176"/>
      <c r="H1889" s="177"/>
      <c r="I1889" s="176"/>
    </row>
    <row r="1890" spans="7:9" x14ac:dyDescent="0.25">
      <c r="G1890" s="176"/>
      <c r="H1890" s="177"/>
      <c r="I1890" s="176"/>
    </row>
    <row r="1891" spans="7:9" x14ac:dyDescent="0.25">
      <c r="G1891" s="176"/>
      <c r="H1891" s="177"/>
      <c r="I1891" s="176"/>
    </row>
    <row r="1892" spans="7:9" x14ac:dyDescent="0.25">
      <c r="G1892" s="176"/>
      <c r="H1892" s="177"/>
      <c r="I1892" s="176"/>
    </row>
    <row r="1893" spans="7:9" x14ac:dyDescent="0.25">
      <c r="G1893" s="176"/>
      <c r="H1893" s="177"/>
      <c r="I1893" s="176"/>
    </row>
    <row r="1894" spans="7:9" x14ac:dyDescent="0.25">
      <c r="G1894" s="176"/>
      <c r="H1894" s="177"/>
      <c r="I1894" s="176"/>
    </row>
    <row r="1895" spans="7:9" x14ac:dyDescent="0.25">
      <c r="G1895" s="176"/>
      <c r="H1895" s="177"/>
      <c r="I1895" s="176"/>
    </row>
    <row r="1896" spans="7:9" x14ac:dyDescent="0.25">
      <c r="G1896" s="176"/>
      <c r="H1896" s="177"/>
      <c r="I1896" s="176"/>
    </row>
    <row r="1897" spans="7:9" x14ac:dyDescent="0.25">
      <c r="G1897" s="176"/>
      <c r="H1897" s="177"/>
      <c r="I1897" s="176"/>
    </row>
    <row r="1898" spans="7:9" x14ac:dyDescent="0.25">
      <c r="G1898" s="176"/>
      <c r="H1898" s="177"/>
      <c r="I1898" s="176"/>
    </row>
    <row r="1899" spans="7:9" x14ac:dyDescent="0.25">
      <c r="G1899" s="176"/>
      <c r="H1899" s="177"/>
      <c r="I1899" s="176"/>
    </row>
    <row r="1900" spans="7:9" x14ac:dyDescent="0.25">
      <c r="G1900" s="176"/>
      <c r="H1900" s="177"/>
      <c r="I1900" s="176"/>
    </row>
    <row r="1901" spans="7:9" x14ac:dyDescent="0.25">
      <c r="G1901" s="176"/>
      <c r="H1901" s="177"/>
      <c r="I1901" s="176"/>
    </row>
    <row r="1902" spans="7:9" x14ac:dyDescent="0.25">
      <c r="G1902" s="176"/>
      <c r="H1902" s="177"/>
      <c r="I1902" s="176"/>
    </row>
    <row r="1903" spans="7:9" x14ac:dyDescent="0.25">
      <c r="G1903" s="176"/>
      <c r="H1903" s="177"/>
      <c r="I1903" s="176"/>
    </row>
    <row r="1904" spans="7:9" x14ac:dyDescent="0.25">
      <c r="G1904" s="176"/>
      <c r="H1904" s="177"/>
      <c r="I1904" s="176"/>
    </row>
    <row r="1905" spans="7:9" x14ac:dyDescent="0.25">
      <c r="G1905" s="176"/>
      <c r="H1905" s="177"/>
      <c r="I1905" s="176"/>
    </row>
    <row r="1906" spans="7:9" x14ac:dyDescent="0.25">
      <c r="G1906" s="176"/>
      <c r="H1906" s="177"/>
      <c r="I1906" s="176"/>
    </row>
    <row r="1907" spans="7:9" x14ac:dyDescent="0.25">
      <c r="G1907" s="176"/>
      <c r="H1907" s="177"/>
      <c r="I1907" s="176"/>
    </row>
    <row r="1908" spans="7:9" x14ac:dyDescent="0.25">
      <c r="G1908" s="176"/>
      <c r="H1908" s="177"/>
      <c r="I1908" s="176"/>
    </row>
    <row r="1909" spans="7:9" x14ac:dyDescent="0.25">
      <c r="G1909" s="176"/>
      <c r="H1909" s="177"/>
      <c r="I1909" s="176"/>
    </row>
    <row r="1910" spans="7:9" x14ac:dyDescent="0.25">
      <c r="G1910" s="176"/>
      <c r="H1910" s="177"/>
      <c r="I1910" s="176"/>
    </row>
    <row r="1911" spans="7:9" x14ac:dyDescent="0.25">
      <c r="G1911" s="176"/>
      <c r="H1911" s="177"/>
      <c r="I1911" s="176"/>
    </row>
    <row r="1912" spans="7:9" x14ac:dyDescent="0.25">
      <c r="G1912" s="176"/>
      <c r="H1912" s="177"/>
      <c r="I1912" s="176"/>
    </row>
    <row r="1913" spans="7:9" x14ac:dyDescent="0.25">
      <c r="G1913" s="176"/>
      <c r="H1913" s="177"/>
      <c r="I1913" s="176"/>
    </row>
    <row r="1914" spans="7:9" x14ac:dyDescent="0.25">
      <c r="G1914" s="176"/>
      <c r="H1914" s="177"/>
      <c r="I1914" s="176"/>
    </row>
    <row r="1915" spans="7:9" x14ac:dyDescent="0.25">
      <c r="G1915" s="176"/>
      <c r="H1915" s="177"/>
      <c r="I1915" s="176"/>
    </row>
    <row r="1916" spans="7:9" x14ac:dyDescent="0.25">
      <c r="G1916" s="176"/>
      <c r="H1916" s="177"/>
      <c r="I1916" s="176"/>
    </row>
    <row r="1917" spans="7:9" x14ac:dyDescent="0.25">
      <c r="G1917" s="176"/>
      <c r="H1917" s="177"/>
      <c r="I1917" s="176"/>
    </row>
    <row r="1918" spans="7:9" x14ac:dyDescent="0.25">
      <c r="G1918" s="176"/>
      <c r="H1918" s="177"/>
      <c r="I1918" s="176"/>
    </row>
    <row r="1919" spans="7:9" x14ac:dyDescent="0.25">
      <c r="G1919" s="176"/>
      <c r="H1919" s="177"/>
      <c r="I1919" s="176"/>
    </row>
    <row r="1920" spans="7:9" x14ac:dyDescent="0.25">
      <c r="G1920" s="176"/>
      <c r="H1920" s="177"/>
      <c r="I1920" s="176"/>
    </row>
    <row r="1921" spans="7:9" x14ac:dyDescent="0.25">
      <c r="G1921" s="176"/>
      <c r="H1921" s="177"/>
      <c r="I1921" s="176"/>
    </row>
    <row r="1922" spans="7:9" x14ac:dyDescent="0.25">
      <c r="G1922" s="176"/>
      <c r="H1922" s="177"/>
      <c r="I1922" s="176"/>
    </row>
    <row r="1923" spans="7:9" x14ac:dyDescent="0.25">
      <c r="G1923" s="176"/>
      <c r="H1923" s="177"/>
      <c r="I1923" s="176"/>
    </row>
    <row r="1924" spans="7:9" x14ac:dyDescent="0.25">
      <c r="G1924" s="176"/>
      <c r="H1924" s="177"/>
      <c r="I1924" s="176"/>
    </row>
    <row r="1925" spans="7:9" x14ac:dyDescent="0.25">
      <c r="G1925" s="176"/>
      <c r="H1925" s="177"/>
      <c r="I1925" s="176"/>
    </row>
    <row r="1926" spans="7:9" x14ac:dyDescent="0.25">
      <c r="G1926" s="176"/>
      <c r="H1926" s="177"/>
      <c r="I1926" s="176"/>
    </row>
    <row r="1927" spans="7:9" x14ac:dyDescent="0.25">
      <c r="G1927" s="176"/>
      <c r="H1927" s="177"/>
      <c r="I1927" s="176"/>
    </row>
    <row r="1928" spans="7:9" x14ac:dyDescent="0.25">
      <c r="G1928" s="176"/>
      <c r="H1928" s="177"/>
      <c r="I1928" s="176"/>
    </row>
    <row r="1929" spans="7:9" x14ac:dyDescent="0.25">
      <c r="G1929" s="176"/>
      <c r="H1929" s="177"/>
      <c r="I1929" s="176"/>
    </row>
    <row r="1930" spans="7:9" x14ac:dyDescent="0.25">
      <c r="G1930" s="176"/>
      <c r="H1930" s="177"/>
      <c r="I1930" s="176"/>
    </row>
    <row r="1931" spans="7:9" x14ac:dyDescent="0.25">
      <c r="G1931" s="176"/>
      <c r="H1931" s="177"/>
      <c r="I1931" s="176"/>
    </row>
    <row r="1932" spans="7:9" x14ac:dyDescent="0.25">
      <c r="G1932" s="176"/>
      <c r="H1932" s="177"/>
      <c r="I1932" s="176"/>
    </row>
    <row r="1933" spans="7:9" x14ac:dyDescent="0.25">
      <c r="G1933" s="176"/>
      <c r="H1933" s="177"/>
      <c r="I1933" s="176"/>
    </row>
    <row r="1934" spans="7:9" x14ac:dyDescent="0.25">
      <c r="G1934" s="176"/>
      <c r="H1934" s="177"/>
      <c r="I1934" s="176"/>
    </row>
    <row r="1935" spans="7:9" x14ac:dyDescent="0.25">
      <c r="G1935" s="176"/>
      <c r="H1935" s="177"/>
      <c r="I1935" s="176"/>
    </row>
    <row r="1936" spans="7:9" x14ac:dyDescent="0.25">
      <c r="G1936" s="176"/>
      <c r="H1936" s="177"/>
      <c r="I1936" s="176"/>
    </row>
    <row r="1937" spans="7:9" x14ac:dyDescent="0.25">
      <c r="G1937" s="176"/>
      <c r="H1937" s="177"/>
      <c r="I1937" s="176"/>
    </row>
    <row r="1938" spans="7:9" x14ac:dyDescent="0.25">
      <c r="G1938" s="176"/>
      <c r="H1938" s="177"/>
      <c r="I1938" s="176"/>
    </row>
    <row r="1939" spans="7:9" x14ac:dyDescent="0.25">
      <c r="G1939" s="176"/>
      <c r="H1939" s="177"/>
      <c r="I1939" s="176"/>
    </row>
    <row r="1940" spans="7:9" x14ac:dyDescent="0.25">
      <c r="G1940" s="176"/>
      <c r="H1940" s="177"/>
      <c r="I1940" s="176"/>
    </row>
    <row r="1941" spans="7:9" x14ac:dyDescent="0.25">
      <c r="G1941" s="176"/>
      <c r="H1941" s="177"/>
      <c r="I1941" s="176"/>
    </row>
    <row r="1942" spans="7:9" x14ac:dyDescent="0.25">
      <c r="G1942" s="176"/>
      <c r="H1942" s="177"/>
      <c r="I1942" s="176"/>
    </row>
    <row r="1943" spans="7:9" x14ac:dyDescent="0.25">
      <c r="G1943" s="176"/>
      <c r="H1943" s="177"/>
      <c r="I1943" s="176"/>
    </row>
    <row r="1944" spans="7:9" x14ac:dyDescent="0.25">
      <c r="G1944" s="176"/>
      <c r="H1944" s="177"/>
      <c r="I1944" s="176"/>
    </row>
    <row r="1945" spans="7:9" x14ac:dyDescent="0.25">
      <c r="G1945" s="176"/>
      <c r="H1945" s="177"/>
      <c r="I1945" s="176"/>
    </row>
    <row r="1946" spans="7:9" x14ac:dyDescent="0.25">
      <c r="G1946" s="176"/>
      <c r="H1946" s="177"/>
      <c r="I1946" s="176"/>
    </row>
    <row r="1947" spans="7:9" x14ac:dyDescent="0.25">
      <c r="G1947" s="176"/>
      <c r="H1947" s="177"/>
      <c r="I1947" s="176"/>
    </row>
    <row r="1948" spans="7:9" x14ac:dyDescent="0.25">
      <c r="G1948" s="176"/>
      <c r="H1948" s="177"/>
      <c r="I1948" s="176"/>
    </row>
    <row r="1949" spans="7:9" x14ac:dyDescent="0.25">
      <c r="G1949" s="176"/>
      <c r="H1949" s="177"/>
      <c r="I1949" s="176"/>
    </row>
    <row r="1950" spans="7:9" x14ac:dyDescent="0.25">
      <c r="G1950" s="176"/>
      <c r="H1950" s="177"/>
      <c r="I1950" s="176"/>
    </row>
    <row r="1951" spans="7:9" x14ac:dyDescent="0.25">
      <c r="G1951" s="176"/>
      <c r="H1951" s="177"/>
      <c r="I1951" s="176"/>
    </row>
    <row r="1952" spans="7:9" x14ac:dyDescent="0.25">
      <c r="G1952" s="176"/>
      <c r="H1952" s="177"/>
      <c r="I1952" s="176"/>
    </row>
    <row r="1953" spans="7:9" x14ac:dyDescent="0.25">
      <c r="G1953" s="176"/>
      <c r="H1953" s="177"/>
      <c r="I1953" s="176"/>
    </row>
    <row r="1954" spans="7:9" x14ac:dyDescent="0.25">
      <c r="G1954" s="176"/>
      <c r="H1954" s="177"/>
      <c r="I1954" s="176"/>
    </row>
    <row r="1955" spans="7:9" x14ac:dyDescent="0.25">
      <c r="G1955" s="176"/>
      <c r="H1955" s="177"/>
      <c r="I1955" s="176"/>
    </row>
    <row r="1956" spans="7:9" x14ac:dyDescent="0.25">
      <c r="G1956" s="176"/>
      <c r="H1956" s="177"/>
      <c r="I1956" s="176"/>
    </row>
    <row r="1957" spans="7:9" x14ac:dyDescent="0.25">
      <c r="G1957" s="176"/>
      <c r="H1957" s="177"/>
      <c r="I1957" s="176"/>
    </row>
    <row r="1958" spans="7:9" x14ac:dyDescent="0.25">
      <c r="G1958" s="176"/>
      <c r="H1958" s="177"/>
      <c r="I1958" s="176"/>
    </row>
    <row r="1959" spans="7:9" x14ac:dyDescent="0.25">
      <c r="G1959" s="176"/>
      <c r="H1959" s="177"/>
      <c r="I1959" s="176"/>
    </row>
    <row r="1960" spans="7:9" x14ac:dyDescent="0.25">
      <c r="G1960" s="176"/>
      <c r="H1960" s="177"/>
      <c r="I1960" s="176"/>
    </row>
    <row r="1961" spans="7:9" x14ac:dyDescent="0.25">
      <c r="G1961" s="176"/>
      <c r="H1961" s="177"/>
      <c r="I1961" s="176"/>
    </row>
    <row r="1962" spans="7:9" x14ac:dyDescent="0.25">
      <c r="G1962" s="176"/>
      <c r="H1962" s="177"/>
      <c r="I1962" s="176"/>
    </row>
    <row r="1963" spans="7:9" x14ac:dyDescent="0.25">
      <c r="G1963" s="176"/>
      <c r="H1963" s="177"/>
      <c r="I1963" s="176"/>
    </row>
    <row r="1964" spans="7:9" x14ac:dyDescent="0.25">
      <c r="G1964" s="176"/>
      <c r="H1964" s="177"/>
      <c r="I1964" s="176"/>
    </row>
    <row r="1965" spans="7:9" x14ac:dyDescent="0.25">
      <c r="G1965" s="176"/>
      <c r="H1965" s="177"/>
      <c r="I1965" s="176"/>
    </row>
    <row r="1966" spans="7:9" x14ac:dyDescent="0.25">
      <c r="G1966" s="176"/>
      <c r="H1966" s="177"/>
      <c r="I1966" s="176"/>
    </row>
    <row r="1967" spans="7:9" x14ac:dyDescent="0.25">
      <c r="G1967" s="176"/>
      <c r="H1967" s="177"/>
      <c r="I1967" s="176"/>
    </row>
    <row r="1968" spans="7:9" x14ac:dyDescent="0.25">
      <c r="G1968" s="176"/>
      <c r="H1968" s="177"/>
      <c r="I1968" s="176"/>
    </row>
    <row r="1969" spans="7:9" x14ac:dyDescent="0.25">
      <c r="G1969" s="176"/>
      <c r="H1969" s="177"/>
      <c r="I1969" s="176"/>
    </row>
    <row r="1970" spans="7:9" x14ac:dyDescent="0.25">
      <c r="G1970" s="176"/>
      <c r="H1970" s="177"/>
      <c r="I1970" s="176"/>
    </row>
    <row r="1971" spans="7:9" x14ac:dyDescent="0.25">
      <c r="G1971" s="176"/>
      <c r="H1971" s="177"/>
      <c r="I1971" s="176"/>
    </row>
    <row r="1972" spans="7:9" x14ac:dyDescent="0.25">
      <c r="G1972" s="176"/>
      <c r="H1972" s="177"/>
      <c r="I1972" s="176"/>
    </row>
    <row r="1973" spans="7:9" x14ac:dyDescent="0.25">
      <c r="G1973" s="176"/>
      <c r="H1973" s="177"/>
      <c r="I1973" s="176"/>
    </row>
    <row r="1974" spans="7:9" x14ac:dyDescent="0.25">
      <c r="G1974" s="176"/>
      <c r="H1974" s="177"/>
      <c r="I1974" s="176"/>
    </row>
    <row r="1975" spans="7:9" x14ac:dyDescent="0.25">
      <c r="G1975" s="176"/>
      <c r="H1975" s="177"/>
      <c r="I1975" s="176"/>
    </row>
    <row r="1976" spans="7:9" x14ac:dyDescent="0.25">
      <c r="G1976" s="176"/>
      <c r="H1976" s="177"/>
      <c r="I1976" s="176"/>
    </row>
    <row r="1977" spans="7:9" x14ac:dyDescent="0.25">
      <c r="G1977" s="176"/>
      <c r="H1977" s="177"/>
      <c r="I1977" s="176"/>
    </row>
    <row r="1978" spans="7:9" x14ac:dyDescent="0.25">
      <c r="G1978" s="176"/>
      <c r="H1978" s="177"/>
      <c r="I1978" s="176"/>
    </row>
    <row r="1979" spans="7:9" x14ac:dyDescent="0.25">
      <c r="G1979" s="176"/>
      <c r="H1979" s="177"/>
      <c r="I1979" s="176"/>
    </row>
    <row r="1980" spans="7:9" x14ac:dyDescent="0.25">
      <c r="G1980" s="176"/>
      <c r="H1980" s="177"/>
      <c r="I1980" s="176"/>
    </row>
    <row r="1981" spans="7:9" x14ac:dyDescent="0.25">
      <c r="G1981" s="176"/>
      <c r="H1981" s="177"/>
      <c r="I1981" s="176"/>
    </row>
    <row r="1982" spans="7:9" x14ac:dyDescent="0.25">
      <c r="G1982" s="176"/>
      <c r="H1982" s="177"/>
      <c r="I1982" s="176"/>
    </row>
    <row r="1983" spans="7:9" x14ac:dyDescent="0.25">
      <c r="G1983" s="176"/>
      <c r="H1983" s="177"/>
      <c r="I1983" s="176"/>
    </row>
    <row r="1984" spans="7:9" x14ac:dyDescent="0.25">
      <c r="G1984" s="176"/>
      <c r="H1984" s="177"/>
      <c r="I1984" s="176"/>
    </row>
    <row r="1985" spans="7:9" x14ac:dyDescent="0.25">
      <c r="G1985" s="176"/>
      <c r="H1985" s="177"/>
      <c r="I1985" s="176"/>
    </row>
    <row r="1986" spans="7:9" x14ac:dyDescent="0.25">
      <c r="G1986" s="176"/>
      <c r="H1986" s="177"/>
      <c r="I1986" s="176"/>
    </row>
    <row r="1987" spans="7:9" x14ac:dyDescent="0.25">
      <c r="G1987" s="176"/>
      <c r="H1987" s="177"/>
      <c r="I1987" s="176"/>
    </row>
    <row r="1988" spans="7:9" x14ac:dyDescent="0.25">
      <c r="G1988" s="176"/>
      <c r="H1988" s="177"/>
      <c r="I1988" s="176"/>
    </row>
    <row r="1989" spans="7:9" x14ac:dyDescent="0.25">
      <c r="G1989" s="176"/>
      <c r="H1989" s="177"/>
      <c r="I1989" s="176"/>
    </row>
    <row r="1990" spans="7:9" x14ac:dyDescent="0.25">
      <c r="G1990" s="176"/>
      <c r="H1990" s="177"/>
      <c r="I1990" s="176"/>
    </row>
    <row r="1991" spans="7:9" x14ac:dyDescent="0.25">
      <c r="G1991" s="176"/>
      <c r="H1991" s="177"/>
      <c r="I1991" s="176"/>
    </row>
    <row r="1992" spans="7:9" x14ac:dyDescent="0.25">
      <c r="G1992" s="176"/>
      <c r="H1992" s="177"/>
      <c r="I1992" s="176"/>
    </row>
    <row r="1993" spans="7:9" x14ac:dyDescent="0.25">
      <c r="G1993" s="176"/>
      <c r="H1993" s="177"/>
      <c r="I1993" s="176"/>
    </row>
    <row r="1994" spans="7:9" x14ac:dyDescent="0.25">
      <c r="G1994" s="176"/>
      <c r="H1994" s="177"/>
      <c r="I1994" s="176"/>
    </row>
    <row r="1995" spans="7:9" x14ac:dyDescent="0.25">
      <c r="G1995" s="176"/>
      <c r="H1995" s="177"/>
      <c r="I1995" s="176"/>
    </row>
    <row r="1996" spans="7:9" x14ac:dyDescent="0.25">
      <c r="G1996" s="176"/>
      <c r="H1996" s="177"/>
      <c r="I1996" s="176"/>
    </row>
    <row r="1997" spans="7:9" x14ac:dyDescent="0.25">
      <c r="G1997" s="176"/>
      <c r="H1997" s="177"/>
      <c r="I1997" s="176"/>
    </row>
    <row r="1998" spans="7:9" x14ac:dyDescent="0.25">
      <c r="G1998" s="176"/>
      <c r="H1998" s="177"/>
      <c r="I1998" s="176"/>
    </row>
    <row r="1999" spans="7:9" x14ac:dyDescent="0.25">
      <c r="G1999" s="176"/>
      <c r="H1999" s="177"/>
      <c r="I1999" s="176"/>
    </row>
    <row r="2000" spans="7:9" x14ac:dyDescent="0.25">
      <c r="G2000" s="176"/>
      <c r="H2000" s="177"/>
      <c r="I2000" s="176"/>
    </row>
    <row r="2001" spans="7:9" x14ac:dyDescent="0.25">
      <c r="G2001" s="176"/>
      <c r="H2001" s="177"/>
      <c r="I2001" s="176"/>
    </row>
    <row r="2002" spans="7:9" x14ac:dyDescent="0.25">
      <c r="G2002" s="176"/>
      <c r="H2002" s="177"/>
      <c r="I2002" s="176"/>
    </row>
    <row r="2003" spans="7:9" x14ac:dyDescent="0.25">
      <c r="G2003" s="176"/>
      <c r="H2003" s="177"/>
      <c r="I2003" s="176"/>
    </row>
    <row r="2004" spans="7:9" x14ac:dyDescent="0.25">
      <c r="G2004" s="176"/>
      <c r="H2004" s="177"/>
      <c r="I2004" s="176"/>
    </row>
    <row r="2005" spans="7:9" x14ac:dyDescent="0.25">
      <c r="G2005" s="176"/>
      <c r="H2005" s="177"/>
      <c r="I2005" s="176"/>
    </row>
    <row r="2006" spans="7:9" x14ac:dyDescent="0.25">
      <c r="G2006" s="176"/>
      <c r="H2006" s="177"/>
      <c r="I2006" s="176"/>
    </row>
    <row r="2007" spans="7:9" x14ac:dyDescent="0.25">
      <c r="G2007" s="176"/>
      <c r="H2007" s="177"/>
      <c r="I2007" s="176"/>
    </row>
    <row r="2008" spans="7:9" x14ac:dyDescent="0.25">
      <c r="G2008" s="176"/>
      <c r="H2008" s="177"/>
      <c r="I2008" s="176"/>
    </row>
    <row r="2009" spans="7:9" x14ac:dyDescent="0.25">
      <c r="G2009" s="176"/>
      <c r="H2009" s="177"/>
      <c r="I2009" s="176"/>
    </row>
    <row r="2010" spans="7:9" x14ac:dyDescent="0.25">
      <c r="G2010" s="176"/>
      <c r="H2010" s="177"/>
      <c r="I2010" s="176"/>
    </row>
    <row r="2011" spans="7:9" x14ac:dyDescent="0.25">
      <c r="G2011" s="176"/>
      <c r="H2011" s="177"/>
      <c r="I2011" s="176"/>
    </row>
    <row r="2012" spans="7:9" x14ac:dyDescent="0.25">
      <c r="G2012" s="176"/>
      <c r="H2012" s="177"/>
      <c r="I2012" s="176"/>
    </row>
    <row r="2013" spans="7:9" x14ac:dyDescent="0.25">
      <c r="G2013" s="176"/>
      <c r="H2013" s="177"/>
      <c r="I2013" s="176"/>
    </row>
    <row r="2014" spans="7:9" x14ac:dyDescent="0.25">
      <c r="G2014" s="176"/>
      <c r="H2014" s="177"/>
      <c r="I2014" s="176"/>
    </row>
    <row r="2015" spans="7:9" x14ac:dyDescent="0.25">
      <c r="G2015" s="176"/>
      <c r="H2015" s="177"/>
      <c r="I2015" s="176"/>
    </row>
    <row r="2016" spans="7:9" x14ac:dyDescent="0.25">
      <c r="G2016" s="176"/>
      <c r="H2016" s="177"/>
      <c r="I2016" s="176"/>
    </row>
    <row r="2017" spans="7:9" x14ac:dyDescent="0.25">
      <c r="G2017" s="176"/>
      <c r="H2017" s="177"/>
      <c r="I2017" s="176"/>
    </row>
    <row r="2018" spans="7:9" x14ac:dyDescent="0.25">
      <c r="G2018" s="176"/>
      <c r="H2018" s="177"/>
      <c r="I2018" s="176"/>
    </row>
    <row r="2019" spans="7:9" x14ac:dyDescent="0.25">
      <c r="G2019" s="176"/>
      <c r="H2019" s="177"/>
      <c r="I2019" s="176"/>
    </row>
    <row r="2020" spans="7:9" x14ac:dyDescent="0.25">
      <c r="G2020" s="176"/>
      <c r="H2020" s="177"/>
      <c r="I2020" s="176"/>
    </row>
    <row r="2021" spans="7:9" x14ac:dyDescent="0.25">
      <c r="G2021" s="176"/>
      <c r="H2021" s="177"/>
      <c r="I2021" s="176"/>
    </row>
    <row r="2022" spans="7:9" x14ac:dyDescent="0.25">
      <c r="G2022" s="176"/>
      <c r="H2022" s="177"/>
      <c r="I2022" s="176"/>
    </row>
    <row r="2023" spans="7:9" x14ac:dyDescent="0.25">
      <c r="G2023" s="176"/>
      <c r="H2023" s="177"/>
      <c r="I2023" s="176"/>
    </row>
    <row r="2024" spans="7:9" x14ac:dyDescent="0.25">
      <c r="G2024" s="176"/>
      <c r="H2024" s="177"/>
      <c r="I2024" s="176"/>
    </row>
    <row r="2025" spans="7:9" x14ac:dyDescent="0.25">
      <c r="G2025" s="176"/>
      <c r="H2025" s="177"/>
      <c r="I2025" s="176"/>
    </row>
    <row r="2026" spans="7:9" x14ac:dyDescent="0.25">
      <c r="G2026" s="176"/>
      <c r="H2026" s="177"/>
      <c r="I2026" s="176"/>
    </row>
    <row r="2027" spans="7:9" x14ac:dyDescent="0.25">
      <c r="G2027" s="176"/>
      <c r="H2027" s="177"/>
      <c r="I2027" s="176"/>
    </row>
    <row r="2028" spans="7:9" x14ac:dyDescent="0.25">
      <c r="G2028" s="176"/>
      <c r="H2028" s="177"/>
      <c r="I2028" s="176"/>
    </row>
    <row r="2029" spans="7:9" x14ac:dyDescent="0.25">
      <c r="G2029" s="176"/>
      <c r="H2029" s="177"/>
      <c r="I2029" s="176"/>
    </row>
    <row r="2030" spans="7:9" x14ac:dyDescent="0.25">
      <c r="G2030" s="176"/>
      <c r="H2030" s="177"/>
      <c r="I2030" s="176"/>
    </row>
    <row r="2031" spans="7:9" x14ac:dyDescent="0.25">
      <c r="G2031" s="176"/>
      <c r="H2031" s="177"/>
      <c r="I2031" s="176"/>
    </row>
    <row r="2032" spans="7:9" x14ac:dyDescent="0.25">
      <c r="G2032" s="176"/>
      <c r="H2032" s="177"/>
      <c r="I2032" s="176"/>
    </row>
    <row r="2033" spans="7:9" x14ac:dyDescent="0.25">
      <c r="G2033" s="176"/>
      <c r="H2033" s="177"/>
      <c r="I2033" s="176"/>
    </row>
    <row r="2034" spans="7:9" x14ac:dyDescent="0.25">
      <c r="G2034" s="176"/>
      <c r="H2034" s="177"/>
      <c r="I2034" s="176"/>
    </row>
    <row r="2035" spans="7:9" x14ac:dyDescent="0.25">
      <c r="G2035" s="176"/>
      <c r="H2035" s="177"/>
      <c r="I2035" s="176"/>
    </row>
    <row r="2036" spans="7:9" x14ac:dyDescent="0.25">
      <c r="G2036" s="176"/>
      <c r="H2036" s="177"/>
      <c r="I2036" s="176"/>
    </row>
    <row r="2037" spans="7:9" x14ac:dyDescent="0.25">
      <c r="G2037" s="176"/>
      <c r="H2037" s="177"/>
      <c r="I2037" s="176"/>
    </row>
    <row r="2038" spans="7:9" x14ac:dyDescent="0.25">
      <c r="G2038" s="176"/>
      <c r="H2038" s="177"/>
      <c r="I2038" s="176"/>
    </row>
    <row r="2039" spans="7:9" x14ac:dyDescent="0.25">
      <c r="G2039" s="176"/>
      <c r="H2039" s="177"/>
      <c r="I2039" s="176"/>
    </row>
    <row r="2040" spans="7:9" x14ac:dyDescent="0.25">
      <c r="G2040" s="176"/>
      <c r="H2040" s="177"/>
      <c r="I2040" s="176"/>
    </row>
    <row r="2041" spans="7:9" x14ac:dyDescent="0.25">
      <c r="G2041" s="176"/>
      <c r="H2041" s="177"/>
      <c r="I2041" s="176"/>
    </row>
    <row r="2042" spans="7:9" x14ac:dyDescent="0.25">
      <c r="G2042" s="176"/>
      <c r="H2042" s="177"/>
      <c r="I2042" s="176"/>
    </row>
    <row r="2043" spans="7:9" x14ac:dyDescent="0.25">
      <c r="G2043" s="176"/>
      <c r="H2043" s="177"/>
      <c r="I2043" s="176"/>
    </row>
    <row r="2044" spans="7:9" x14ac:dyDescent="0.25">
      <c r="G2044" s="176"/>
      <c r="H2044" s="177"/>
      <c r="I2044" s="176"/>
    </row>
    <row r="2045" spans="7:9" x14ac:dyDescent="0.25">
      <c r="G2045" s="176"/>
      <c r="H2045" s="177"/>
      <c r="I2045" s="176"/>
    </row>
    <row r="2046" spans="7:9" x14ac:dyDescent="0.25">
      <c r="G2046" s="176"/>
      <c r="H2046" s="177"/>
      <c r="I2046" s="176"/>
    </row>
    <row r="2047" spans="7:9" x14ac:dyDescent="0.25">
      <c r="G2047" s="176"/>
      <c r="H2047" s="177"/>
      <c r="I2047" s="176"/>
    </row>
    <row r="2048" spans="7:9" x14ac:dyDescent="0.25">
      <c r="G2048" s="176"/>
      <c r="H2048" s="177"/>
      <c r="I2048" s="176"/>
    </row>
    <row r="2049" spans="7:9" x14ac:dyDescent="0.25">
      <c r="G2049" s="176"/>
      <c r="H2049" s="177"/>
      <c r="I2049" s="176"/>
    </row>
    <row r="2050" spans="7:9" x14ac:dyDescent="0.25">
      <c r="G2050" s="176"/>
      <c r="H2050" s="177"/>
      <c r="I2050" s="176"/>
    </row>
    <row r="2051" spans="7:9" x14ac:dyDescent="0.25">
      <c r="G2051" s="176"/>
      <c r="H2051" s="177"/>
      <c r="I2051" s="176"/>
    </row>
    <row r="2052" spans="7:9" x14ac:dyDescent="0.25">
      <c r="G2052" s="176"/>
      <c r="H2052" s="177"/>
      <c r="I2052" s="176"/>
    </row>
    <row r="2053" spans="7:9" x14ac:dyDescent="0.25">
      <c r="G2053" s="176"/>
      <c r="H2053" s="177"/>
      <c r="I2053" s="176"/>
    </row>
    <row r="2054" spans="7:9" x14ac:dyDescent="0.25">
      <c r="G2054" s="176"/>
      <c r="H2054" s="177"/>
      <c r="I2054" s="176"/>
    </row>
    <row r="2055" spans="7:9" x14ac:dyDescent="0.25">
      <c r="G2055" s="176"/>
      <c r="H2055" s="177"/>
      <c r="I2055" s="176"/>
    </row>
    <row r="2056" spans="7:9" x14ac:dyDescent="0.25">
      <c r="G2056" s="176"/>
      <c r="H2056" s="177"/>
      <c r="I2056" s="176"/>
    </row>
    <row r="2057" spans="7:9" x14ac:dyDescent="0.25">
      <c r="G2057" s="176"/>
      <c r="H2057" s="177"/>
      <c r="I2057" s="176"/>
    </row>
    <row r="2058" spans="7:9" x14ac:dyDescent="0.25">
      <c r="G2058" s="176"/>
      <c r="H2058" s="177"/>
      <c r="I2058" s="176"/>
    </row>
    <row r="2059" spans="7:9" x14ac:dyDescent="0.25">
      <c r="G2059" s="176"/>
      <c r="H2059" s="177"/>
      <c r="I2059" s="176"/>
    </row>
    <row r="2060" spans="7:9" x14ac:dyDescent="0.25">
      <c r="G2060" s="176"/>
      <c r="H2060" s="177"/>
      <c r="I2060" s="176"/>
    </row>
    <row r="2061" spans="7:9" x14ac:dyDescent="0.25">
      <c r="G2061" s="176"/>
      <c r="H2061" s="177"/>
      <c r="I2061" s="176"/>
    </row>
    <row r="2062" spans="7:9" x14ac:dyDescent="0.25">
      <c r="G2062" s="176"/>
      <c r="H2062" s="177"/>
      <c r="I2062" s="176"/>
    </row>
    <row r="2063" spans="7:9" x14ac:dyDescent="0.25">
      <c r="G2063" s="176"/>
      <c r="H2063" s="177"/>
      <c r="I2063" s="176"/>
    </row>
    <row r="2064" spans="7:9" x14ac:dyDescent="0.25">
      <c r="G2064" s="176"/>
      <c r="H2064" s="177"/>
      <c r="I2064" s="176"/>
    </row>
    <row r="2065" spans="7:9" x14ac:dyDescent="0.25">
      <c r="G2065" s="176"/>
      <c r="H2065" s="177"/>
      <c r="I2065" s="176"/>
    </row>
    <row r="2066" spans="7:9" x14ac:dyDescent="0.25">
      <c r="G2066" s="176"/>
      <c r="H2066" s="177"/>
      <c r="I2066" s="176"/>
    </row>
    <row r="2067" spans="7:9" x14ac:dyDescent="0.25">
      <c r="G2067" s="176"/>
      <c r="H2067" s="177"/>
      <c r="I2067" s="176"/>
    </row>
    <row r="2068" spans="7:9" x14ac:dyDescent="0.25">
      <c r="G2068" s="176"/>
      <c r="H2068" s="177"/>
      <c r="I2068" s="176"/>
    </row>
    <row r="2069" spans="7:9" x14ac:dyDescent="0.25">
      <c r="G2069" s="176"/>
      <c r="H2069" s="177"/>
      <c r="I2069" s="176"/>
    </row>
    <row r="2070" spans="7:9" x14ac:dyDescent="0.25">
      <c r="G2070" s="176"/>
      <c r="H2070" s="177"/>
      <c r="I2070" s="176"/>
    </row>
    <row r="2071" spans="7:9" x14ac:dyDescent="0.25">
      <c r="G2071" s="176"/>
      <c r="H2071" s="177"/>
      <c r="I2071" s="176"/>
    </row>
    <row r="2072" spans="7:9" x14ac:dyDescent="0.25">
      <c r="G2072" s="176"/>
      <c r="H2072" s="177"/>
      <c r="I2072" s="176"/>
    </row>
    <row r="2073" spans="7:9" x14ac:dyDescent="0.25">
      <c r="G2073" s="176"/>
      <c r="H2073" s="177"/>
      <c r="I2073" s="176"/>
    </row>
    <row r="2074" spans="7:9" x14ac:dyDescent="0.25">
      <c r="G2074" s="176"/>
      <c r="H2074" s="177"/>
      <c r="I2074" s="176"/>
    </row>
    <row r="2075" spans="7:9" x14ac:dyDescent="0.25">
      <c r="G2075" s="176"/>
      <c r="H2075" s="177"/>
      <c r="I2075" s="176"/>
    </row>
    <row r="2076" spans="7:9" x14ac:dyDescent="0.25">
      <c r="G2076" s="176"/>
      <c r="H2076" s="177"/>
      <c r="I2076" s="176"/>
    </row>
    <row r="2077" spans="7:9" x14ac:dyDescent="0.25">
      <c r="G2077" s="176"/>
      <c r="H2077" s="177"/>
      <c r="I2077" s="176"/>
    </row>
    <row r="2078" spans="7:9" x14ac:dyDescent="0.25">
      <c r="G2078" s="176"/>
      <c r="H2078" s="177"/>
      <c r="I2078" s="176"/>
    </row>
    <row r="2079" spans="7:9" x14ac:dyDescent="0.25">
      <c r="G2079" s="176"/>
      <c r="H2079" s="177"/>
      <c r="I2079" s="176"/>
    </row>
    <row r="2080" spans="7:9" x14ac:dyDescent="0.25">
      <c r="G2080" s="176"/>
      <c r="H2080" s="177"/>
      <c r="I2080" s="176"/>
    </row>
    <row r="2081" spans="7:9" x14ac:dyDescent="0.25">
      <c r="G2081" s="176"/>
      <c r="H2081" s="177"/>
      <c r="I2081" s="176"/>
    </row>
    <row r="2082" spans="7:9" x14ac:dyDescent="0.25">
      <c r="G2082" s="176"/>
      <c r="H2082" s="177"/>
      <c r="I2082" s="176"/>
    </row>
    <row r="2083" spans="7:9" x14ac:dyDescent="0.25">
      <c r="G2083" s="176"/>
      <c r="H2083" s="177"/>
      <c r="I2083" s="176"/>
    </row>
    <row r="2084" spans="7:9" x14ac:dyDescent="0.25">
      <c r="G2084" s="176"/>
      <c r="H2084" s="177"/>
      <c r="I2084" s="176"/>
    </row>
    <row r="2085" spans="7:9" x14ac:dyDescent="0.25">
      <c r="G2085" s="176"/>
      <c r="H2085" s="177"/>
      <c r="I2085" s="176"/>
    </row>
    <row r="2086" spans="7:9" x14ac:dyDescent="0.25">
      <c r="G2086" s="176"/>
      <c r="H2086" s="177"/>
      <c r="I2086" s="176"/>
    </row>
    <row r="2087" spans="7:9" x14ac:dyDescent="0.25">
      <c r="G2087" s="176"/>
      <c r="H2087" s="177"/>
      <c r="I2087" s="176"/>
    </row>
    <row r="2088" spans="7:9" x14ac:dyDescent="0.25">
      <c r="G2088" s="176"/>
      <c r="H2088" s="177"/>
      <c r="I2088" s="176"/>
    </row>
    <row r="2089" spans="7:9" x14ac:dyDescent="0.25">
      <c r="G2089" s="176"/>
      <c r="H2089" s="177"/>
      <c r="I2089" s="176"/>
    </row>
    <row r="2090" spans="7:9" x14ac:dyDescent="0.25">
      <c r="G2090" s="176"/>
      <c r="H2090" s="177"/>
      <c r="I2090" s="176"/>
    </row>
    <row r="2091" spans="7:9" x14ac:dyDescent="0.25">
      <c r="G2091" s="176"/>
      <c r="H2091" s="177"/>
      <c r="I2091" s="176"/>
    </row>
    <row r="2092" spans="7:9" x14ac:dyDescent="0.25">
      <c r="G2092" s="176"/>
      <c r="H2092" s="177"/>
      <c r="I2092" s="176"/>
    </row>
    <row r="2093" spans="7:9" x14ac:dyDescent="0.25">
      <c r="G2093" s="176"/>
      <c r="H2093" s="177"/>
      <c r="I2093" s="176"/>
    </row>
    <row r="2094" spans="7:9" x14ac:dyDescent="0.25">
      <c r="G2094" s="176"/>
      <c r="H2094" s="177"/>
      <c r="I2094" s="176"/>
    </row>
    <row r="2095" spans="7:9" x14ac:dyDescent="0.25">
      <c r="G2095" s="176"/>
      <c r="H2095" s="177"/>
      <c r="I2095" s="176"/>
    </row>
    <row r="2096" spans="7:9" x14ac:dyDescent="0.25">
      <c r="G2096" s="176"/>
      <c r="H2096" s="177"/>
      <c r="I2096" s="176"/>
    </row>
    <row r="2097" spans="7:9" x14ac:dyDescent="0.25">
      <c r="G2097" s="176"/>
      <c r="H2097" s="177"/>
      <c r="I2097" s="176"/>
    </row>
    <row r="2098" spans="7:9" x14ac:dyDescent="0.25">
      <c r="G2098" s="176"/>
      <c r="H2098" s="177"/>
      <c r="I2098" s="176"/>
    </row>
    <row r="2099" spans="7:9" x14ac:dyDescent="0.25">
      <c r="G2099" s="176"/>
      <c r="H2099" s="177"/>
      <c r="I2099" s="176"/>
    </row>
    <row r="2100" spans="7:9" x14ac:dyDescent="0.25">
      <c r="G2100" s="176"/>
      <c r="H2100" s="177"/>
      <c r="I2100" s="176"/>
    </row>
    <row r="2101" spans="7:9" x14ac:dyDescent="0.25">
      <c r="G2101" s="176"/>
      <c r="H2101" s="177"/>
      <c r="I2101" s="176"/>
    </row>
    <row r="2102" spans="7:9" x14ac:dyDescent="0.25">
      <c r="G2102" s="176"/>
      <c r="H2102" s="177"/>
      <c r="I2102" s="176"/>
    </row>
    <row r="2103" spans="7:9" x14ac:dyDescent="0.25">
      <c r="G2103" s="176"/>
      <c r="H2103" s="177"/>
      <c r="I2103" s="176"/>
    </row>
    <row r="2104" spans="7:9" x14ac:dyDescent="0.25">
      <c r="G2104" s="176"/>
      <c r="H2104" s="177"/>
      <c r="I2104" s="176"/>
    </row>
    <row r="2105" spans="7:9" x14ac:dyDescent="0.25">
      <c r="G2105" s="176"/>
      <c r="H2105" s="177"/>
      <c r="I2105" s="176"/>
    </row>
    <row r="2106" spans="7:9" x14ac:dyDescent="0.25">
      <c r="G2106" s="176"/>
      <c r="H2106" s="177"/>
      <c r="I2106" s="176"/>
    </row>
    <row r="2107" spans="7:9" x14ac:dyDescent="0.25">
      <c r="G2107" s="176"/>
      <c r="H2107" s="177"/>
      <c r="I2107" s="176"/>
    </row>
    <row r="2108" spans="7:9" x14ac:dyDescent="0.25">
      <c r="G2108" s="176"/>
      <c r="H2108" s="177"/>
      <c r="I2108" s="176"/>
    </row>
    <row r="2109" spans="7:9" x14ac:dyDescent="0.25">
      <c r="G2109" s="176"/>
      <c r="H2109" s="177"/>
      <c r="I2109" s="176"/>
    </row>
    <row r="2110" spans="7:9" x14ac:dyDescent="0.25">
      <c r="G2110" s="176"/>
      <c r="H2110" s="177"/>
      <c r="I2110" s="176"/>
    </row>
    <row r="2111" spans="7:9" x14ac:dyDescent="0.25">
      <c r="G2111" s="176"/>
      <c r="H2111" s="177"/>
      <c r="I2111" s="176"/>
    </row>
    <row r="2112" spans="7:9" x14ac:dyDescent="0.25">
      <c r="G2112" s="176"/>
      <c r="H2112" s="177"/>
      <c r="I2112" s="176"/>
    </row>
    <row r="2113" spans="7:9" x14ac:dyDescent="0.25">
      <c r="G2113" s="176"/>
      <c r="H2113" s="177"/>
      <c r="I2113" s="176"/>
    </row>
    <row r="2114" spans="7:9" x14ac:dyDescent="0.25">
      <c r="G2114" s="176"/>
      <c r="H2114" s="177"/>
      <c r="I2114" s="176"/>
    </row>
    <row r="2115" spans="7:9" x14ac:dyDescent="0.25">
      <c r="G2115" s="176"/>
      <c r="H2115" s="177"/>
      <c r="I2115" s="176"/>
    </row>
    <row r="2116" spans="7:9" x14ac:dyDescent="0.25">
      <c r="G2116" s="176"/>
      <c r="H2116" s="177"/>
      <c r="I2116" s="176"/>
    </row>
    <row r="2117" spans="7:9" x14ac:dyDescent="0.25">
      <c r="G2117" s="176"/>
      <c r="H2117" s="177"/>
      <c r="I2117" s="176"/>
    </row>
    <row r="2118" spans="7:9" x14ac:dyDescent="0.25">
      <c r="G2118" s="176"/>
      <c r="H2118" s="177"/>
      <c r="I2118" s="176"/>
    </row>
    <row r="2119" spans="7:9" x14ac:dyDescent="0.25">
      <c r="G2119" s="176"/>
      <c r="H2119" s="177"/>
      <c r="I2119" s="176"/>
    </row>
    <row r="2120" spans="7:9" x14ac:dyDescent="0.25">
      <c r="G2120" s="176"/>
      <c r="H2120" s="177"/>
      <c r="I2120" s="176"/>
    </row>
    <row r="2121" spans="7:9" x14ac:dyDescent="0.25">
      <c r="G2121" s="176"/>
      <c r="H2121" s="177"/>
      <c r="I2121" s="176"/>
    </row>
    <row r="2122" spans="7:9" x14ac:dyDescent="0.25">
      <c r="G2122" s="176"/>
      <c r="H2122" s="177"/>
      <c r="I2122" s="176"/>
    </row>
    <row r="2123" spans="7:9" x14ac:dyDescent="0.25">
      <c r="G2123" s="176"/>
      <c r="H2123" s="177"/>
      <c r="I2123" s="176"/>
    </row>
    <row r="2124" spans="7:9" x14ac:dyDescent="0.25">
      <c r="G2124" s="176"/>
      <c r="H2124" s="177"/>
      <c r="I2124" s="176"/>
    </row>
    <row r="2125" spans="7:9" x14ac:dyDescent="0.25">
      <c r="G2125" s="176"/>
      <c r="H2125" s="177"/>
      <c r="I2125" s="176"/>
    </row>
    <row r="2126" spans="7:9" x14ac:dyDescent="0.25">
      <c r="G2126" s="176"/>
      <c r="H2126" s="177"/>
      <c r="I2126" s="176"/>
    </row>
    <row r="2127" spans="7:9" x14ac:dyDescent="0.25">
      <c r="G2127" s="176"/>
      <c r="H2127" s="177"/>
      <c r="I2127" s="176"/>
    </row>
    <row r="2128" spans="7:9" x14ac:dyDescent="0.25">
      <c r="G2128" s="176"/>
      <c r="H2128" s="177"/>
      <c r="I2128" s="176"/>
    </row>
    <row r="2129" spans="7:9" x14ac:dyDescent="0.25">
      <c r="G2129" s="176"/>
      <c r="H2129" s="177"/>
      <c r="I2129" s="176"/>
    </row>
    <row r="2130" spans="7:9" x14ac:dyDescent="0.25">
      <c r="G2130" s="176"/>
      <c r="H2130" s="177"/>
      <c r="I2130" s="176"/>
    </row>
    <row r="2131" spans="7:9" x14ac:dyDescent="0.25">
      <c r="G2131" s="176"/>
      <c r="H2131" s="177"/>
      <c r="I2131" s="176"/>
    </row>
    <row r="2132" spans="7:9" x14ac:dyDescent="0.25">
      <c r="G2132" s="176"/>
      <c r="H2132" s="177"/>
      <c r="I2132" s="176"/>
    </row>
    <row r="2133" spans="7:9" x14ac:dyDescent="0.25">
      <c r="G2133" s="176"/>
      <c r="H2133" s="177"/>
      <c r="I2133" s="176"/>
    </row>
    <row r="2134" spans="7:9" x14ac:dyDescent="0.25">
      <c r="G2134" s="176"/>
      <c r="H2134" s="177"/>
      <c r="I2134" s="176"/>
    </row>
    <row r="2135" spans="7:9" x14ac:dyDescent="0.25">
      <c r="G2135" s="176"/>
      <c r="H2135" s="177"/>
      <c r="I2135" s="176"/>
    </row>
    <row r="2136" spans="7:9" x14ac:dyDescent="0.25">
      <c r="G2136" s="176"/>
      <c r="H2136" s="177"/>
      <c r="I2136" s="176"/>
    </row>
    <row r="2137" spans="7:9" x14ac:dyDescent="0.25">
      <c r="G2137" s="176"/>
      <c r="H2137" s="177"/>
      <c r="I2137" s="176"/>
    </row>
    <row r="2138" spans="7:9" x14ac:dyDescent="0.25">
      <c r="G2138" s="176"/>
      <c r="H2138" s="177"/>
      <c r="I2138" s="176"/>
    </row>
    <row r="2139" spans="7:9" x14ac:dyDescent="0.25">
      <c r="G2139" s="176"/>
      <c r="H2139" s="177"/>
      <c r="I2139" s="176"/>
    </row>
    <row r="2140" spans="7:9" x14ac:dyDescent="0.25">
      <c r="G2140" s="176"/>
      <c r="H2140" s="177"/>
      <c r="I2140" s="176"/>
    </row>
    <row r="2141" spans="7:9" x14ac:dyDescent="0.25">
      <c r="G2141" s="176"/>
      <c r="H2141" s="177"/>
      <c r="I2141" s="176"/>
    </row>
    <row r="2142" spans="7:9" x14ac:dyDescent="0.25">
      <c r="G2142" s="176"/>
      <c r="H2142" s="177"/>
      <c r="I2142" s="176"/>
    </row>
    <row r="2143" spans="7:9" x14ac:dyDescent="0.25">
      <c r="G2143" s="176"/>
      <c r="H2143" s="177"/>
      <c r="I2143" s="176"/>
    </row>
    <row r="2144" spans="7:9" x14ac:dyDescent="0.25">
      <c r="G2144" s="176"/>
      <c r="H2144" s="177"/>
      <c r="I2144" s="176"/>
    </row>
    <row r="2145" spans="7:9" x14ac:dyDescent="0.25">
      <c r="G2145" s="176"/>
      <c r="H2145" s="177"/>
      <c r="I2145" s="176"/>
    </row>
    <row r="2146" spans="7:9" x14ac:dyDescent="0.25">
      <c r="G2146" s="176"/>
      <c r="H2146" s="177"/>
      <c r="I2146" s="176"/>
    </row>
    <row r="2147" spans="7:9" x14ac:dyDescent="0.25">
      <c r="G2147" s="176"/>
      <c r="H2147" s="177"/>
      <c r="I2147" s="176"/>
    </row>
    <row r="2148" spans="7:9" x14ac:dyDescent="0.25">
      <c r="G2148" s="176"/>
      <c r="H2148" s="177"/>
      <c r="I2148" s="176"/>
    </row>
    <row r="2149" spans="7:9" x14ac:dyDescent="0.25">
      <c r="G2149" s="176"/>
      <c r="H2149" s="177"/>
      <c r="I2149" s="176"/>
    </row>
    <row r="2150" spans="7:9" x14ac:dyDescent="0.25">
      <c r="G2150" s="176"/>
      <c r="H2150" s="177"/>
      <c r="I2150" s="176"/>
    </row>
    <row r="2151" spans="7:9" x14ac:dyDescent="0.25">
      <c r="G2151" s="176"/>
      <c r="H2151" s="177"/>
      <c r="I2151" s="176"/>
    </row>
    <row r="2152" spans="7:9" x14ac:dyDescent="0.25">
      <c r="G2152" s="176"/>
      <c r="H2152" s="177"/>
      <c r="I2152" s="176"/>
    </row>
    <row r="2153" spans="7:9" x14ac:dyDescent="0.25">
      <c r="G2153" s="176"/>
      <c r="H2153" s="177"/>
      <c r="I2153" s="176"/>
    </row>
    <row r="2154" spans="7:9" x14ac:dyDescent="0.25">
      <c r="G2154" s="176"/>
      <c r="H2154" s="177"/>
      <c r="I2154" s="176"/>
    </row>
    <row r="2155" spans="7:9" x14ac:dyDescent="0.25">
      <c r="G2155" s="176"/>
      <c r="H2155" s="177"/>
      <c r="I2155" s="176"/>
    </row>
    <row r="2156" spans="7:9" x14ac:dyDescent="0.25">
      <c r="G2156" s="176"/>
      <c r="H2156" s="177"/>
      <c r="I2156" s="176"/>
    </row>
    <row r="2157" spans="7:9" x14ac:dyDescent="0.25">
      <c r="G2157" s="176"/>
      <c r="H2157" s="177"/>
      <c r="I2157" s="176"/>
    </row>
    <row r="2158" spans="7:9" x14ac:dyDescent="0.25">
      <c r="G2158" s="176"/>
      <c r="H2158" s="177"/>
      <c r="I2158" s="176"/>
    </row>
    <row r="2159" spans="7:9" x14ac:dyDescent="0.25">
      <c r="G2159" s="176"/>
      <c r="H2159" s="177"/>
      <c r="I2159" s="176"/>
    </row>
    <row r="2160" spans="7:9" x14ac:dyDescent="0.25">
      <c r="G2160" s="176"/>
      <c r="H2160" s="177"/>
      <c r="I2160" s="176"/>
    </row>
    <row r="2161" spans="7:9" x14ac:dyDescent="0.25">
      <c r="G2161" s="176"/>
      <c r="H2161" s="177"/>
      <c r="I2161" s="176"/>
    </row>
    <row r="2162" spans="7:9" x14ac:dyDescent="0.25">
      <c r="G2162" s="176"/>
      <c r="H2162" s="177"/>
      <c r="I2162" s="176"/>
    </row>
    <row r="2163" spans="7:9" x14ac:dyDescent="0.25">
      <c r="G2163" s="176"/>
      <c r="H2163" s="177"/>
      <c r="I2163" s="176"/>
    </row>
    <row r="2164" spans="7:9" x14ac:dyDescent="0.25">
      <c r="G2164" s="176"/>
      <c r="H2164" s="177"/>
      <c r="I2164" s="176"/>
    </row>
    <row r="2165" spans="7:9" x14ac:dyDescent="0.25">
      <c r="G2165" s="176"/>
      <c r="H2165" s="177"/>
      <c r="I2165" s="176"/>
    </row>
    <row r="2166" spans="7:9" x14ac:dyDescent="0.25">
      <c r="G2166" s="176"/>
      <c r="H2166" s="177"/>
      <c r="I2166" s="176"/>
    </row>
    <row r="2167" spans="7:9" x14ac:dyDescent="0.25">
      <c r="G2167" s="176"/>
      <c r="H2167" s="177"/>
      <c r="I2167" s="176"/>
    </row>
    <row r="2168" spans="7:9" x14ac:dyDescent="0.25">
      <c r="G2168" s="176"/>
      <c r="H2168" s="177"/>
      <c r="I2168" s="176"/>
    </row>
    <row r="2169" spans="7:9" x14ac:dyDescent="0.25">
      <c r="G2169" s="176"/>
      <c r="H2169" s="177"/>
      <c r="I2169" s="176"/>
    </row>
    <row r="2170" spans="7:9" x14ac:dyDescent="0.25">
      <c r="G2170" s="176"/>
      <c r="H2170" s="177"/>
      <c r="I2170" s="176"/>
    </row>
    <row r="2171" spans="7:9" x14ac:dyDescent="0.25">
      <c r="G2171" s="176"/>
      <c r="H2171" s="177"/>
      <c r="I2171" s="176"/>
    </row>
    <row r="2172" spans="7:9" x14ac:dyDescent="0.25">
      <c r="G2172" s="176"/>
      <c r="H2172" s="177"/>
      <c r="I2172" s="176"/>
    </row>
    <row r="2173" spans="7:9" x14ac:dyDescent="0.25">
      <c r="G2173" s="176"/>
      <c r="H2173" s="177"/>
      <c r="I2173" s="176"/>
    </row>
    <row r="2174" spans="7:9" x14ac:dyDescent="0.25">
      <c r="G2174" s="176"/>
      <c r="H2174" s="177"/>
      <c r="I2174" s="176"/>
    </row>
    <row r="2175" spans="7:9" x14ac:dyDescent="0.25">
      <c r="G2175" s="176"/>
      <c r="H2175" s="177"/>
      <c r="I2175" s="176"/>
    </row>
    <row r="2176" spans="7:9" x14ac:dyDescent="0.25">
      <c r="G2176" s="176"/>
      <c r="H2176" s="177"/>
      <c r="I2176" s="176"/>
    </row>
    <row r="2177" spans="7:9" x14ac:dyDescent="0.25">
      <c r="G2177" s="176"/>
      <c r="H2177" s="177"/>
      <c r="I2177" s="176"/>
    </row>
    <row r="2178" spans="7:9" x14ac:dyDescent="0.25">
      <c r="G2178" s="176"/>
      <c r="H2178" s="177"/>
      <c r="I2178" s="176"/>
    </row>
    <row r="2179" spans="7:9" x14ac:dyDescent="0.25">
      <c r="G2179" s="176"/>
      <c r="H2179" s="177"/>
      <c r="I2179" s="176"/>
    </row>
    <row r="2180" spans="7:9" x14ac:dyDescent="0.25">
      <c r="G2180" s="176"/>
      <c r="H2180" s="177"/>
      <c r="I2180" s="176"/>
    </row>
    <row r="2181" spans="7:9" x14ac:dyDescent="0.25">
      <c r="G2181" s="176"/>
      <c r="H2181" s="177"/>
      <c r="I2181" s="176"/>
    </row>
    <row r="2182" spans="7:9" x14ac:dyDescent="0.25">
      <c r="G2182" s="176"/>
      <c r="H2182" s="177"/>
      <c r="I2182" s="176"/>
    </row>
    <row r="2183" spans="7:9" x14ac:dyDescent="0.25">
      <c r="G2183" s="176"/>
      <c r="H2183" s="177"/>
      <c r="I2183" s="176"/>
    </row>
    <row r="2184" spans="7:9" x14ac:dyDescent="0.25">
      <c r="G2184" s="176"/>
      <c r="H2184" s="177"/>
      <c r="I2184" s="176"/>
    </row>
    <row r="2185" spans="7:9" x14ac:dyDescent="0.25">
      <c r="G2185" s="176"/>
      <c r="H2185" s="177"/>
      <c r="I2185" s="176"/>
    </row>
    <row r="2186" spans="7:9" x14ac:dyDescent="0.25">
      <c r="G2186" s="176"/>
      <c r="H2186" s="177"/>
      <c r="I2186" s="176"/>
    </row>
    <row r="2187" spans="7:9" x14ac:dyDescent="0.25">
      <c r="G2187" s="176"/>
      <c r="H2187" s="177"/>
      <c r="I2187" s="176"/>
    </row>
    <row r="2188" spans="7:9" x14ac:dyDescent="0.25">
      <c r="G2188" s="176"/>
      <c r="H2188" s="177"/>
      <c r="I2188" s="176"/>
    </row>
    <row r="2189" spans="7:9" x14ac:dyDescent="0.25">
      <c r="G2189" s="176"/>
      <c r="H2189" s="177"/>
      <c r="I2189" s="176"/>
    </row>
    <row r="2190" spans="7:9" x14ac:dyDescent="0.25">
      <c r="G2190" s="176"/>
      <c r="H2190" s="177"/>
      <c r="I2190" s="176"/>
    </row>
    <row r="2191" spans="7:9" x14ac:dyDescent="0.25">
      <c r="G2191" s="176"/>
      <c r="H2191" s="177"/>
      <c r="I2191" s="176"/>
    </row>
    <row r="2192" spans="7:9" x14ac:dyDescent="0.25">
      <c r="G2192" s="176"/>
      <c r="H2192" s="177"/>
      <c r="I2192" s="176"/>
    </row>
    <row r="2193" spans="7:9" x14ac:dyDescent="0.25">
      <c r="G2193" s="176"/>
      <c r="H2193" s="177"/>
      <c r="I2193" s="176"/>
    </row>
    <row r="2194" spans="7:9" x14ac:dyDescent="0.25">
      <c r="G2194" s="176"/>
      <c r="H2194" s="177"/>
      <c r="I2194" s="176"/>
    </row>
    <row r="2195" spans="7:9" x14ac:dyDescent="0.25">
      <c r="G2195" s="176"/>
      <c r="H2195" s="177"/>
      <c r="I2195" s="176"/>
    </row>
    <row r="2196" spans="7:9" x14ac:dyDescent="0.25">
      <c r="G2196" s="176"/>
      <c r="H2196" s="177"/>
      <c r="I2196" s="176"/>
    </row>
    <row r="2197" spans="7:9" x14ac:dyDescent="0.25">
      <c r="G2197" s="176"/>
      <c r="H2197" s="177"/>
      <c r="I2197" s="176"/>
    </row>
    <row r="2198" spans="7:9" x14ac:dyDescent="0.25">
      <c r="G2198" s="176"/>
      <c r="H2198" s="177"/>
      <c r="I2198" s="176"/>
    </row>
    <row r="2199" spans="7:9" x14ac:dyDescent="0.25">
      <c r="G2199" s="176"/>
      <c r="H2199" s="177"/>
      <c r="I2199" s="176"/>
    </row>
    <row r="2200" spans="7:9" x14ac:dyDescent="0.25">
      <c r="G2200" s="176"/>
      <c r="H2200" s="177"/>
      <c r="I2200" s="176"/>
    </row>
    <row r="2201" spans="7:9" x14ac:dyDescent="0.25">
      <c r="G2201" s="176"/>
      <c r="H2201" s="177"/>
      <c r="I2201" s="176"/>
    </row>
    <row r="2202" spans="7:9" x14ac:dyDescent="0.25">
      <c r="G2202" s="176"/>
      <c r="H2202" s="177"/>
      <c r="I2202" s="176"/>
    </row>
    <row r="2203" spans="7:9" x14ac:dyDescent="0.25">
      <c r="G2203" s="176"/>
      <c r="H2203" s="177"/>
      <c r="I2203" s="176"/>
    </row>
    <row r="2204" spans="7:9" x14ac:dyDescent="0.25">
      <c r="G2204" s="176"/>
      <c r="H2204" s="177"/>
      <c r="I2204" s="176"/>
    </row>
    <row r="2205" spans="7:9" x14ac:dyDescent="0.25">
      <c r="G2205" s="176"/>
      <c r="H2205" s="177"/>
      <c r="I2205" s="176"/>
    </row>
    <row r="2206" spans="7:9" x14ac:dyDescent="0.25">
      <c r="G2206" s="176"/>
      <c r="H2206" s="177"/>
      <c r="I2206" s="176"/>
    </row>
    <row r="2207" spans="7:9" x14ac:dyDescent="0.25">
      <c r="G2207" s="176"/>
      <c r="H2207" s="177"/>
      <c r="I2207" s="176"/>
    </row>
    <row r="2208" spans="7:9" x14ac:dyDescent="0.25">
      <c r="G2208" s="176"/>
      <c r="H2208" s="177"/>
      <c r="I2208" s="176"/>
    </row>
    <row r="2209" spans="7:9" x14ac:dyDescent="0.25">
      <c r="G2209" s="176"/>
      <c r="H2209" s="177"/>
      <c r="I2209" s="176"/>
    </row>
    <row r="2210" spans="7:9" x14ac:dyDescent="0.25">
      <c r="G2210" s="176"/>
      <c r="H2210" s="177"/>
      <c r="I2210" s="176"/>
    </row>
    <row r="2211" spans="7:9" x14ac:dyDescent="0.25">
      <c r="G2211" s="176"/>
      <c r="H2211" s="177"/>
      <c r="I2211" s="176"/>
    </row>
    <row r="2212" spans="7:9" x14ac:dyDescent="0.25">
      <c r="G2212" s="176"/>
      <c r="H2212" s="177"/>
      <c r="I2212" s="176"/>
    </row>
    <row r="2213" spans="7:9" x14ac:dyDescent="0.25">
      <c r="G2213" s="176"/>
      <c r="H2213" s="177"/>
      <c r="I2213" s="176"/>
    </row>
    <row r="2214" spans="7:9" x14ac:dyDescent="0.25">
      <c r="G2214" s="176"/>
      <c r="H2214" s="177"/>
      <c r="I2214" s="176"/>
    </row>
    <row r="2215" spans="7:9" x14ac:dyDescent="0.25">
      <c r="G2215" s="176"/>
      <c r="H2215" s="177"/>
      <c r="I2215" s="176"/>
    </row>
    <row r="2216" spans="7:9" x14ac:dyDescent="0.25">
      <c r="G2216" s="176"/>
      <c r="H2216" s="177"/>
      <c r="I2216" s="176"/>
    </row>
    <row r="2217" spans="7:9" x14ac:dyDescent="0.25">
      <c r="G2217" s="176"/>
      <c r="H2217" s="177"/>
      <c r="I2217" s="176"/>
    </row>
    <row r="2218" spans="7:9" x14ac:dyDescent="0.25">
      <c r="G2218" s="176"/>
      <c r="H2218" s="177"/>
      <c r="I2218" s="176"/>
    </row>
    <row r="2219" spans="7:9" x14ac:dyDescent="0.25">
      <c r="G2219" s="176"/>
      <c r="H2219" s="177"/>
      <c r="I2219" s="176"/>
    </row>
    <row r="2220" spans="7:9" x14ac:dyDescent="0.25">
      <c r="G2220" s="176"/>
      <c r="H2220" s="177"/>
      <c r="I2220" s="176"/>
    </row>
    <row r="2221" spans="7:9" x14ac:dyDescent="0.25">
      <c r="G2221" s="176"/>
      <c r="H2221" s="177"/>
      <c r="I2221" s="176"/>
    </row>
    <row r="2222" spans="7:9" x14ac:dyDescent="0.25">
      <c r="G2222" s="176"/>
      <c r="H2222" s="177"/>
      <c r="I2222" s="176"/>
    </row>
    <row r="2223" spans="7:9" x14ac:dyDescent="0.25">
      <c r="G2223" s="176"/>
      <c r="H2223" s="177"/>
      <c r="I2223" s="176"/>
    </row>
    <row r="2224" spans="7:9" x14ac:dyDescent="0.25">
      <c r="G2224" s="176"/>
      <c r="H2224" s="177"/>
      <c r="I2224" s="176"/>
    </row>
    <row r="2225" spans="7:9" x14ac:dyDescent="0.25">
      <c r="G2225" s="176"/>
      <c r="H2225" s="177"/>
      <c r="I2225" s="176"/>
    </row>
    <row r="2226" spans="7:9" x14ac:dyDescent="0.25">
      <c r="G2226" s="176"/>
      <c r="H2226" s="177"/>
      <c r="I2226" s="176"/>
    </row>
    <row r="2227" spans="7:9" x14ac:dyDescent="0.25">
      <c r="G2227" s="176"/>
      <c r="H2227" s="177"/>
      <c r="I2227" s="176"/>
    </row>
    <row r="2228" spans="7:9" x14ac:dyDescent="0.25">
      <c r="G2228" s="176"/>
      <c r="H2228" s="177"/>
      <c r="I2228" s="176"/>
    </row>
    <row r="2229" spans="7:9" x14ac:dyDescent="0.25">
      <c r="G2229" s="176"/>
      <c r="H2229" s="177"/>
      <c r="I2229" s="176"/>
    </row>
    <row r="2230" spans="7:9" x14ac:dyDescent="0.25">
      <c r="G2230" s="176"/>
      <c r="H2230" s="177"/>
      <c r="I2230" s="176"/>
    </row>
    <row r="2231" spans="7:9" x14ac:dyDescent="0.25">
      <c r="G2231" s="176"/>
      <c r="H2231" s="177"/>
      <c r="I2231" s="176"/>
    </row>
    <row r="2232" spans="7:9" x14ac:dyDescent="0.25">
      <c r="G2232" s="176"/>
      <c r="H2232" s="177"/>
      <c r="I2232" s="176"/>
    </row>
    <row r="2233" spans="7:9" x14ac:dyDescent="0.25">
      <c r="G2233" s="176"/>
      <c r="H2233" s="177"/>
      <c r="I2233" s="176"/>
    </row>
    <row r="2234" spans="7:9" x14ac:dyDescent="0.25">
      <c r="G2234" s="176"/>
      <c r="H2234" s="177"/>
      <c r="I2234" s="176"/>
    </row>
    <row r="2235" spans="7:9" x14ac:dyDescent="0.25">
      <c r="G2235" s="176"/>
      <c r="H2235" s="177"/>
      <c r="I2235" s="176"/>
    </row>
    <row r="2236" spans="7:9" x14ac:dyDescent="0.25">
      <c r="G2236" s="176"/>
      <c r="H2236" s="177"/>
      <c r="I2236" s="176"/>
    </row>
    <row r="2237" spans="7:9" x14ac:dyDescent="0.25">
      <c r="G2237" s="176"/>
      <c r="H2237" s="177"/>
      <c r="I2237" s="176"/>
    </row>
    <row r="2238" spans="7:9" x14ac:dyDescent="0.25">
      <c r="G2238" s="176"/>
      <c r="H2238" s="177"/>
      <c r="I2238" s="176"/>
    </row>
    <row r="2239" spans="7:9" x14ac:dyDescent="0.25">
      <c r="G2239" s="176"/>
      <c r="H2239" s="177"/>
      <c r="I2239" s="176"/>
    </row>
    <row r="2240" spans="7:9" x14ac:dyDescent="0.25">
      <c r="G2240" s="176"/>
      <c r="H2240" s="177"/>
      <c r="I2240" s="176"/>
    </row>
    <row r="2241" spans="7:9" x14ac:dyDescent="0.25">
      <c r="G2241" s="176"/>
      <c r="H2241" s="177"/>
      <c r="I2241" s="176"/>
    </row>
    <row r="2242" spans="7:9" x14ac:dyDescent="0.25">
      <c r="G2242" s="176"/>
      <c r="H2242" s="177"/>
      <c r="I2242" s="176"/>
    </row>
    <row r="2243" spans="7:9" x14ac:dyDescent="0.25">
      <c r="G2243" s="176"/>
      <c r="H2243" s="177"/>
      <c r="I2243" s="176"/>
    </row>
    <row r="2244" spans="7:9" x14ac:dyDescent="0.25">
      <c r="G2244" s="176"/>
      <c r="H2244" s="177"/>
      <c r="I2244" s="176"/>
    </row>
    <row r="2245" spans="7:9" x14ac:dyDescent="0.25">
      <c r="G2245" s="176"/>
      <c r="H2245" s="177"/>
      <c r="I2245" s="176"/>
    </row>
    <row r="2246" spans="7:9" x14ac:dyDescent="0.25">
      <c r="G2246" s="176"/>
      <c r="H2246" s="177"/>
      <c r="I2246" s="176"/>
    </row>
    <row r="2247" spans="7:9" x14ac:dyDescent="0.25">
      <c r="G2247" s="176"/>
      <c r="H2247" s="177"/>
      <c r="I2247" s="176"/>
    </row>
    <row r="2248" spans="7:9" x14ac:dyDescent="0.25">
      <c r="G2248" s="176"/>
      <c r="H2248" s="177"/>
      <c r="I2248" s="176"/>
    </row>
    <row r="2249" spans="7:9" x14ac:dyDescent="0.25">
      <c r="G2249" s="176"/>
      <c r="H2249" s="177"/>
      <c r="I2249" s="176"/>
    </row>
    <row r="2250" spans="7:9" x14ac:dyDescent="0.25">
      <c r="G2250" s="176"/>
      <c r="H2250" s="177"/>
      <c r="I2250" s="176"/>
    </row>
    <row r="2251" spans="7:9" x14ac:dyDescent="0.25">
      <c r="G2251" s="176"/>
      <c r="H2251" s="177"/>
      <c r="I2251" s="176"/>
    </row>
    <row r="2252" spans="7:9" x14ac:dyDescent="0.25">
      <c r="G2252" s="176"/>
      <c r="H2252" s="177"/>
      <c r="I2252" s="176"/>
    </row>
    <row r="2253" spans="7:9" x14ac:dyDescent="0.25">
      <c r="G2253" s="176"/>
      <c r="H2253" s="177"/>
      <c r="I2253" s="176"/>
    </row>
    <row r="2254" spans="7:9" x14ac:dyDescent="0.25">
      <c r="G2254" s="176"/>
      <c r="H2254" s="177"/>
      <c r="I2254" s="176"/>
    </row>
    <row r="2255" spans="7:9" x14ac:dyDescent="0.25">
      <c r="G2255" s="176"/>
      <c r="H2255" s="177"/>
      <c r="I2255" s="176"/>
    </row>
    <row r="2256" spans="7:9" x14ac:dyDescent="0.25">
      <c r="G2256" s="176"/>
      <c r="H2256" s="177"/>
      <c r="I2256" s="176"/>
    </row>
    <row r="2257" spans="7:9" x14ac:dyDescent="0.25">
      <c r="G2257" s="176"/>
      <c r="H2257" s="177"/>
      <c r="I2257" s="176"/>
    </row>
    <row r="2258" spans="7:9" x14ac:dyDescent="0.25">
      <c r="G2258" s="176"/>
      <c r="H2258" s="177"/>
      <c r="I2258" s="176"/>
    </row>
    <row r="2259" spans="7:9" x14ac:dyDescent="0.25">
      <c r="G2259" s="176"/>
      <c r="H2259" s="177"/>
      <c r="I2259" s="176"/>
    </row>
    <row r="2260" spans="7:9" x14ac:dyDescent="0.25">
      <c r="G2260" s="176"/>
      <c r="H2260" s="177"/>
      <c r="I2260" s="176"/>
    </row>
    <row r="2261" spans="7:9" x14ac:dyDescent="0.25">
      <c r="G2261" s="176"/>
      <c r="H2261" s="177"/>
      <c r="I2261" s="176"/>
    </row>
    <row r="2262" spans="7:9" x14ac:dyDescent="0.25">
      <c r="G2262" s="176"/>
      <c r="H2262" s="177"/>
      <c r="I2262" s="176"/>
    </row>
    <row r="2263" spans="7:9" x14ac:dyDescent="0.25">
      <c r="G2263" s="176"/>
      <c r="H2263" s="177"/>
      <c r="I2263" s="176"/>
    </row>
    <row r="2264" spans="7:9" x14ac:dyDescent="0.25">
      <c r="G2264" s="176"/>
      <c r="H2264" s="177"/>
      <c r="I2264" s="176"/>
    </row>
    <row r="2265" spans="7:9" x14ac:dyDescent="0.25">
      <c r="G2265" s="176"/>
      <c r="H2265" s="177"/>
      <c r="I2265" s="176"/>
    </row>
    <row r="2266" spans="7:9" x14ac:dyDescent="0.25">
      <c r="G2266" s="176"/>
      <c r="H2266" s="177"/>
      <c r="I2266" s="176"/>
    </row>
    <row r="2267" spans="7:9" x14ac:dyDescent="0.25">
      <c r="G2267" s="176"/>
      <c r="H2267" s="177"/>
      <c r="I2267" s="176"/>
    </row>
    <row r="2268" spans="7:9" x14ac:dyDescent="0.25">
      <c r="G2268" s="176"/>
      <c r="H2268" s="177"/>
      <c r="I2268" s="176"/>
    </row>
    <row r="2269" spans="7:9" x14ac:dyDescent="0.25">
      <c r="G2269" s="176"/>
      <c r="H2269" s="177"/>
      <c r="I2269" s="176"/>
    </row>
    <row r="2270" spans="7:9" x14ac:dyDescent="0.25">
      <c r="G2270" s="176"/>
      <c r="H2270" s="177"/>
      <c r="I2270" s="176"/>
    </row>
    <row r="2271" spans="7:9" x14ac:dyDescent="0.25">
      <c r="G2271" s="176"/>
      <c r="H2271" s="177"/>
      <c r="I2271" s="176"/>
    </row>
    <row r="2272" spans="7:9" x14ac:dyDescent="0.25">
      <c r="G2272" s="176"/>
      <c r="H2272" s="177"/>
      <c r="I2272" s="176"/>
    </row>
    <row r="2273" spans="7:9" x14ac:dyDescent="0.25">
      <c r="G2273" s="176"/>
      <c r="H2273" s="177"/>
      <c r="I2273" s="176"/>
    </row>
    <row r="2274" spans="7:9" x14ac:dyDescent="0.25">
      <c r="G2274" s="176"/>
      <c r="H2274" s="177"/>
      <c r="I2274" s="176"/>
    </row>
    <row r="2275" spans="7:9" x14ac:dyDescent="0.25">
      <c r="G2275" s="176"/>
      <c r="H2275" s="177"/>
      <c r="I2275" s="176"/>
    </row>
    <row r="2276" spans="7:9" x14ac:dyDescent="0.25">
      <c r="G2276" s="176"/>
      <c r="H2276" s="177"/>
      <c r="I2276" s="176"/>
    </row>
    <row r="2277" spans="7:9" x14ac:dyDescent="0.25">
      <c r="G2277" s="176"/>
      <c r="H2277" s="177"/>
      <c r="I2277" s="176"/>
    </row>
    <row r="2278" spans="7:9" x14ac:dyDescent="0.25">
      <c r="G2278" s="176"/>
      <c r="H2278" s="177"/>
      <c r="I2278" s="176"/>
    </row>
    <row r="2279" spans="7:9" x14ac:dyDescent="0.25">
      <c r="G2279" s="176"/>
      <c r="H2279" s="177"/>
      <c r="I2279" s="176"/>
    </row>
    <row r="2280" spans="7:9" x14ac:dyDescent="0.25">
      <c r="G2280" s="176"/>
      <c r="H2280" s="177"/>
      <c r="I2280" s="176"/>
    </row>
    <row r="2281" spans="7:9" x14ac:dyDescent="0.25">
      <c r="G2281" s="176"/>
      <c r="H2281" s="177"/>
      <c r="I2281" s="176"/>
    </row>
    <row r="2282" spans="7:9" x14ac:dyDescent="0.25">
      <c r="G2282" s="176"/>
      <c r="H2282" s="177"/>
      <c r="I2282" s="176"/>
    </row>
    <row r="2283" spans="7:9" x14ac:dyDescent="0.25">
      <c r="G2283" s="176"/>
      <c r="H2283" s="177"/>
      <c r="I2283" s="176"/>
    </row>
    <row r="2284" spans="7:9" x14ac:dyDescent="0.25">
      <c r="G2284" s="176"/>
      <c r="H2284" s="177"/>
      <c r="I2284" s="176"/>
    </row>
    <row r="2285" spans="7:9" x14ac:dyDescent="0.25">
      <c r="G2285" s="176"/>
      <c r="H2285" s="177"/>
      <c r="I2285" s="176"/>
    </row>
    <row r="2286" spans="7:9" x14ac:dyDescent="0.25">
      <c r="G2286" s="176"/>
      <c r="H2286" s="177"/>
      <c r="I2286" s="176"/>
    </row>
    <row r="2287" spans="7:9" x14ac:dyDescent="0.25">
      <c r="G2287" s="176"/>
      <c r="H2287" s="177"/>
      <c r="I2287" s="176"/>
    </row>
    <row r="2288" spans="7:9" x14ac:dyDescent="0.25">
      <c r="G2288" s="176"/>
      <c r="H2288" s="177"/>
      <c r="I2288" s="176"/>
    </row>
    <row r="2289" spans="7:9" x14ac:dyDescent="0.25">
      <c r="G2289" s="176"/>
      <c r="H2289" s="177"/>
      <c r="I2289" s="176"/>
    </row>
    <row r="2290" spans="7:9" x14ac:dyDescent="0.25">
      <c r="G2290" s="176"/>
      <c r="H2290" s="177"/>
      <c r="I2290" s="176"/>
    </row>
    <row r="2291" spans="7:9" x14ac:dyDescent="0.25">
      <c r="G2291" s="176"/>
      <c r="H2291" s="177"/>
      <c r="I2291" s="176"/>
    </row>
    <row r="2292" spans="7:9" x14ac:dyDescent="0.25">
      <c r="G2292" s="176"/>
      <c r="H2292" s="177"/>
      <c r="I2292" s="176"/>
    </row>
    <row r="2293" spans="7:9" x14ac:dyDescent="0.25">
      <c r="G2293" s="176"/>
      <c r="H2293" s="177"/>
      <c r="I2293" s="176"/>
    </row>
    <row r="2294" spans="7:9" x14ac:dyDescent="0.25">
      <c r="G2294" s="176"/>
      <c r="H2294" s="177"/>
      <c r="I2294" s="176"/>
    </row>
    <row r="2295" spans="7:9" x14ac:dyDescent="0.25">
      <c r="G2295" s="176"/>
      <c r="H2295" s="177"/>
      <c r="I2295" s="176"/>
    </row>
    <row r="2296" spans="7:9" x14ac:dyDescent="0.25">
      <c r="G2296" s="176"/>
      <c r="H2296" s="177"/>
      <c r="I2296" s="176"/>
    </row>
    <row r="2297" spans="7:9" x14ac:dyDescent="0.25">
      <c r="G2297" s="176"/>
      <c r="H2297" s="177"/>
      <c r="I2297" s="176"/>
    </row>
    <row r="2298" spans="7:9" x14ac:dyDescent="0.25">
      <c r="G2298" s="176"/>
      <c r="H2298" s="177"/>
      <c r="I2298" s="176"/>
    </row>
    <row r="2299" spans="7:9" x14ac:dyDescent="0.25">
      <c r="G2299" s="176"/>
      <c r="H2299" s="177"/>
      <c r="I2299" s="176"/>
    </row>
    <row r="2300" spans="7:9" x14ac:dyDescent="0.25">
      <c r="G2300" s="176"/>
      <c r="H2300" s="177"/>
      <c r="I2300" s="176"/>
    </row>
    <row r="2301" spans="7:9" x14ac:dyDescent="0.25">
      <c r="G2301" s="176"/>
      <c r="H2301" s="177"/>
      <c r="I2301" s="176"/>
    </row>
    <row r="2302" spans="7:9" x14ac:dyDescent="0.25">
      <c r="G2302" s="176"/>
      <c r="H2302" s="177"/>
      <c r="I2302" s="176"/>
    </row>
    <row r="2303" spans="7:9" x14ac:dyDescent="0.25">
      <c r="G2303" s="176"/>
      <c r="H2303" s="177"/>
      <c r="I2303" s="176"/>
    </row>
    <row r="2304" spans="7:9" x14ac:dyDescent="0.25">
      <c r="G2304" s="176"/>
      <c r="H2304" s="177"/>
      <c r="I2304" s="176"/>
    </row>
    <row r="2305" spans="7:9" x14ac:dyDescent="0.25">
      <c r="G2305" s="176"/>
      <c r="H2305" s="177"/>
      <c r="I2305" s="176"/>
    </row>
    <row r="2306" spans="7:9" x14ac:dyDescent="0.25">
      <c r="G2306" s="176"/>
      <c r="H2306" s="177"/>
      <c r="I2306" s="176"/>
    </row>
    <row r="2307" spans="7:9" x14ac:dyDescent="0.25">
      <c r="G2307" s="176"/>
      <c r="H2307" s="177"/>
      <c r="I2307" s="176"/>
    </row>
    <row r="2308" spans="7:9" x14ac:dyDescent="0.25">
      <c r="G2308" s="176"/>
      <c r="H2308" s="177"/>
      <c r="I2308" s="176"/>
    </row>
    <row r="2309" spans="7:9" x14ac:dyDescent="0.25">
      <c r="G2309" s="176"/>
      <c r="H2309" s="177"/>
      <c r="I2309" s="176"/>
    </row>
    <row r="2310" spans="7:9" x14ac:dyDescent="0.25">
      <c r="G2310" s="176"/>
      <c r="H2310" s="177"/>
      <c r="I2310" s="176"/>
    </row>
    <row r="2311" spans="7:9" x14ac:dyDescent="0.25">
      <c r="G2311" s="176"/>
      <c r="H2311" s="177"/>
      <c r="I2311" s="176"/>
    </row>
    <row r="2312" spans="7:9" x14ac:dyDescent="0.25">
      <c r="G2312" s="176"/>
      <c r="H2312" s="177"/>
      <c r="I2312" s="176"/>
    </row>
    <row r="2313" spans="7:9" x14ac:dyDescent="0.25">
      <c r="G2313" s="176"/>
      <c r="H2313" s="177"/>
      <c r="I2313" s="176"/>
    </row>
    <row r="2314" spans="7:9" x14ac:dyDescent="0.25">
      <c r="G2314" s="176"/>
      <c r="H2314" s="177"/>
      <c r="I2314" s="176"/>
    </row>
    <row r="2315" spans="7:9" x14ac:dyDescent="0.25">
      <c r="G2315" s="176"/>
      <c r="H2315" s="177"/>
      <c r="I2315" s="176"/>
    </row>
    <row r="2316" spans="7:9" x14ac:dyDescent="0.25">
      <c r="G2316" s="176"/>
      <c r="H2316" s="177"/>
      <c r="I2316" s="176"/>
    </row>
    <row r="2317" spans="7:9" x14ac:dyDescent="0.25">
      <c r="G2317" s="176"/>
      <c r="H2317" s="177"/>
      <c r="I2317" s="176"/>
    </row>
    <row r="2318" spans="7:9" x14ac:dyDescent="0.25">
      <c r="G2318" s="176"/>
      <c r="H2318" s="177"/>
      <c r="I2318" s="176"/>
    </row>
    <row r="2319" spans="7:9" x14ac:dyDescent="0.25">
      <c r="G2319" s="176"/>
      <c r="H2319" s="177"/>
      <c r="I2319" s="176"/>
    </row>
    <row r="2320" spans="7:9" x14ac:dyDescent="0.25">
      <c r="G2320" s="176"/>
      <c r="H2320" s="177"/>
      <c r="I2320" s="176"/>
    </row>
    <row r="2321" spans="7:9" x14ac:dyDescent="0.25">
      <c r="G2321" s="176"/>
      <c r="H2321" s="177"/>
      <c r="I2321" s="176"/>
    </row>
    <row r="2322" spans="7:9" x14ac:dyDescent="0.25">
      <c r="G2322" s="176"/>
      <c r="H2322" s="177"/>
      <c r="I2322" s="176"/>
    </row>
    <row r="2323" spans="7:9" x14ac:dyDescent="0.25">
      <c r="G2323" s="176"/>
      <c r="H2323" s="177"/>
      <c r="I2323" s="176"/>
    </row>
    <row r="2324" spans="7:9" x14ac:dyDescent="0.25">
      <c r="G2324" s="176"/>
      <c r="H2324" s="177"/>
      <c r="I2324" s="176"/>
    </row>
    <row r="2325" spans="7:9" x14ac:dyDescent="0.25">
      <c r="G2325" s="176"/>
      <c r="H2325" s="177"/>
      <c r="I2325" s="176"/>
    </row>
    <row r="2326" spans="7:9" x14ac:dyDescent="0.25">
      <c r="G2326" s="176"/>
      <c r="H2326" s="177"/>
      <c r="I2326" s="176"/>
    </row>
    <row r="2327" spans="7:9" x14ac:dyDescent="0.25">
      <c r="G2327" s="176"/>
      <c r="H2327" s="177"/>
      <c r="I2327" s="176"/>
    </row>
    <row r="2328" spans="7:9" x14ac:dyDescent="0.25">
      <c r="G2328" s="176"/>
      <c r="H2328" s="177"/>
      <c r="I2328" s="176"/>
    </row>
    <row r="2329" spans="7:9" x14ac:dyDescent="0.25">
      <c r="G2329" s="176"/>
      <c r="H2329" s="177"/>
      <c r="I2329" s="176"/>
    </row>
    <row r="2330" spans="7:9" x14ac:dyDescent="0.25">
      <c r="G2330" s="176"/>
      <c r="H2330" s="177"/>
      <c r="I2330" s="176"/>
    </row>
    <row r="2331" spans="7:9" x14ac:dyDescent="0.25">
      <c r="G2331" s="176"/>
      <c r="H2331" s="177"/>
      <c r="I2331" s="176"/>
    </row>
    <row r="2332" spans="7:9" x14ac:dyDescent="0.25">
      <c r="G2332" s="176"/>
      <c r="H2332" s="177"/>
      <c r="I2332" s="176"/>
    </row>
    <row r="2333" spans="7:9" x14ac:dyDescent="0.25">
      <c r="G2333" s="176"/>
      <c r="H2333" s="177"/>
      <c r="I2333" s="176"/>
    </row>
    <row r="2334" spans="7:9" x14ac:dyDescent="0.25">
      <c r="G2334" s="176"/>
      <c r="H2334" s="177"/>
      <c r="I2334" s="176"/>
    </row>
    <row r="2335" spans="7:9" x14ac:dyDescent="0.25">
      <c r="G2335" s="176"/>
      <c r="H2335" s="177"/>
      <c r="I2335" s="176"/>
    </row>
    <row r="2336" spans="7:9" x14ac:dyDescent="0.25">
      <c r="G2336" s="176"/>
      <c r="H2336" s="177"/>
      <c r="I2336" s="176"/>
    </row>
    <row r="2337" spans="7:9" x14ac:dyDescent="0.25">
      <c r="G2337" s="176"/>
      <c r="H2337" s="177"/>
      <c r="I2337" s="176"/>
    </row>
    <row r="2338" spans="7:9" x14ac:dyDescent="0.25">
      <c r="G2338" s="176"/>
      <c r="H2338" s="177"/>
      <c r="I2338" s="176"/>
    </row>
    <row r="2339" spans="7:9" x14ac:dyDescent="0.25">
      <c r="G2339" s="176"/>
      <c r="H2339" s="177"/>
      <c r="I2339" s="176"/>
    </row>
    <row r="2340" spans="7:9" x14ac:dyDescent="0.25">
      <c r="G2340" s="176"/>
      <c r="H2340" s="177"/>
      <c r="I2340" s="176"/>
    </row>
    <row r="2341" spans="7:9" x14ac:dyDescent="0.25">
      <c r="G2341" s="176"/>
      <c r="H2341" s="177"/>
      <c r="I2341" s="176"/>
    </row>
    <row r="2342" spans="7:9" x14ac:dyDescent="0.25">
      <c r="G2342" s="176"/>
      <c r="H2342" s="177"/>
      <c r="I2342" s="176"/>
    </row>
    <row r="2343" spans="7:9" x14ac:dyDescent="0.25">
      <c r="G2343" s="176"/>
      <c r="H2343" s="177"/>
      <c r="I2343" s="176"/>
    </row>
    <row r="2344" spans="7:9" x14ac:dyDescent="0.25">
      <c r="G2344" s="176"/>
      <c r="H2344" s="177"/>
      <c r="I2344" s="176"/>
    </row>
    <row r="2345" spans="7:9" x14ac:dyDescent="0.25">
      <c r="G2345" s="176"/>
      <c r="H2345" s="177"/>
      <c r="I2345" s="176"/>
    </row>
    <row r="2346" spans="7:9" x14ac:dyDescent="0.25">
      <c r="G2346" s="176"/>
      <c r="H2346" s="177"/>
      <c r="I2346" s="176"/>
    </row>
    <row r="2347" spans="7:9" x14ac:dyDescent="0.25">
      <c r="G2347" s="176"/>
      <c r="H2347" s="177"/>
      <c r="I2347" s="176"/>
    </row>
    <row r="2348" spans="7:9" x14ac:dyDescent="0.25">
      <c r="G2348" s="176"/>
      <c r="H2348" s="177"/>
      <c r="I2348" s="176"/>
    </row>
    <row r="2349" spans="7:9" x14ac:dyDescent="0.25">
      <c r="G2349" s="176"/>
      <c r="H2349" s="177"/>
      <c r="I2349" s="176"/>
    </row>
    <row r="2350" spans="7:9" x14ac:dyDescent="0.25">
      <c r="G2350" s="176"/>
      <c r="H2350" s="177"/>
      <c r="I2350" s="176"/>
    </row>
    <row r="2351" spans="7:9" x14ac:dyDescent="0.25">
      <c r="G2351" s="176"/>
      <c r="H2351" s="177"/>
      <c r="I2351" s="176"/>
    </row>
    <row r="2352" spans="7:9" x14ac:dyDescent="0.25">
      <c r="G2352" s="176"/>
      <c r="H2352" s="177"/>
      <c r="I2352" s="176"/>
    </row>
    <row r="2353" spans="7:9" x14ac:dyDescent="0.25">
      <c r="G2353" s="176"/>
      <c r="H2353" s="177"/>
      <c r="I2353" s="176"/>
    </row>
    <row r="2354" spans="7:9" x14ac:dyDescent="0.25">
      <c r="G2354" s="176"/>
      <c r="H2354" s="177"/>
      <c r="I2354" s="176"/>
    </row>
    <row r="2355" spans="7:9" x14ac:dyDescent="0.25">
      <c r="G2355" s="176"/>
      <c r="H2355" s="177"/>
      <c r="I2355" s="176"/>
    </row>
    <row r="2356" spans="7:9" x14ac:dyDescent="0.25">
      <c r="G2356" s="176"/>
      <c r="H2356" s="177"/>
      <c r="I2356" s="176"/>
    </row>
    <row r="2357" spans="7:9" x14ac:dyDescent="0.25">
      <c r="G2357" s="176"/>
      <c r="H2357" s="177"/>
      <c r="I2357" s="176"/>
    </row>
    <row r="2358" spans="7:9" x14ac:dyDescent="0.25">
      <c r="G2358" s="176"/>
      <c r="H2358" s="177"/>
      <c r="I2358" s="176"/>
    </row>
    <row r="2359" spans="7:9" x14ac:dyDescent="0.25">
      <c r="G2359" s="176"/>
      <c r="H2359" s="177"/>
      <c r="I2359" s="176"/>
    </row>
    <row r="2360" spans="7:9" x14ac:dyDescent="0.25">
      <c r="G2360" s="176"/>
      <c r="H2360" s="177"/>
      <c r="I2360" s="176"/>
    </row>
    <row r="2361" spans="7:9" x14ac:dyDescent="0.25">
      <c r="G2361" s="176"/>
      <c r="H2361" s="177"/>
      <c r="I2361" s="176"/>
    </row>
    <row r="2362" spans="7:9" x14ac:dyDescent="0.25">
      <c r="G2362" s="176"/>
      <c r="H2362" s="177"/>
      <c r="I2362" s="176"/>
    </row>
    <row r="2363" spans="7:9" x14ac:dyDescent="0.25">
      <c r="G2363" s="176"/>
      <c r="H2363" s="177"/>
      <c r="I2363" s="176"/>
    </row>
    <row r="2364" spans="7:9" x14ac:dyDescent="0.25">
      <c r="G2364" s="176"/>
      <c r="H2364" s="177"/>
      <c r="I2364" s="176"/>
    </row>
    <row r="2365" spans="7:9" x14ac:dyDescent="0.25">
      <c r="G2365" s="176"/>
      <c r="H2365" s="177"/>
      <c r="I2365" s="176"/>
    </row>
    <row r="2366" spans="7:9" x14ac:dyDescent="0.25">
      <c r="G2366" s="176"/>
      <c r="H2366" s="177"/>
      <c r="I2366" s="176"/>
    </row>
    <row r="2367" spans="7:9" x14ac:dyDescent="0.25">
      <c r="G2367" s="176"/>
      <c r="H2367" s="177"/>
      <c r="I2367" s="176"/>
    </row>
    <row r="2368" spans="7:9" x14ac:dyDescent="0.25">
      <c r="G2368" s="176"/>
      <c r="H2368" s="177"/>
      <c r="I2368" s="176"/>
    </row>
    <row r="2369" spans="7:9" x14ac:dyDescent="0.25">
      <c r="G2369" s="176"/>
      <c r="H2369" s="177"/>
      <c r="I2369" s="176"/>
    </row>
    <row r="2370" spans="7:9" x14ac:dyDescent="0.25">
      <c r="G2370" s="176"/>
      <c r="H2370" s="177"/>
      <c r="I2370" s="176"/>
    </row>
    <row r="2371" spans="7:9" x14ac:dyDescent="0.25">
      <c r="G2371" s="176"/>
      <c r="H2371" s="177"/>
      <c r="I2371" s="176"/>
    </row>
    <row r="2372" spans="7:9" x14ac:dyDescent="0.25">
      <c r="G2372" s="176"/>
      <c r="H2372" s="177"/>
      <c r="I2372" s="176"/>
    </row>
    <row r="2373" spans="7:9" x14ac:dyDescent="0.25">
      <c r="G2373" s="176"/>
      <c r="H2373" s="177"/>
      <c r="I2373" s="176"/>
    </row>
    <row r="2374" spans="7:9" x14ac:dyDescent="0.25">
      <c r="G2374" s="176"/>
      <c r="H2374" s="177"/>
      <c r="I2374" s="176"/>
    </row>
    <row r="2375" spans="7:9" x14ac:dyDescent="0.25">
      <c r="G2375" s="176"/>
      <c r="H2375" s="177"/>
      <c r="I2375" s="176"/>
    </row>
    <row r="2376" spans="7:9" x14ac:dyDescent="0.25">
      <c r="G2376" s="176"/>
      <c r="H2376" s="177"/>
      <c r="I2376" s="176"/>
    </row>
    <row r="2377" spans="7:9" x14ac:dyDescent="0.25">
      <c r="G2377" s="176"/>
      <c r="H2377" s="177"/>
      <c r="I2377" s="176"/>
    </row>
    <row r="2378" spans="7:9" x14ac:dyDescent="0.25">
      <c r="G2378" s="176"/>
      <c r="H2378" s="177"/>
      <c r="I2378" s="176"/>
    </row>
    <row r="2379" spans="7:9" x14ac:dyDescent="0.25">
      <c r="G2379" s="176"/>
      <c r="H2379" s="177"/>
      <c r="I2379" s="176"/>
    </row>
    <row r="2380" spans="7:9" x14ac:dyDescent="0.25">
      <c r="G2380" s="176"/>
      <c r="H2380" s="177"/>
      <c r="I2380" s="176"/>
    </row>
    <row r="2381" spans="7:9" x14ac:dyDescent="0.25">
      <c r="G2381" s="176"/>
      <c r="H2381" s="177"/>
      <c r="I2381" s="176"/>
    </row>
    <row r="2382" spans="7:9" x14ac:dyDescent="0.25">
      <c r="G2382" s="176"/>
      <c r="H2382" s="177"/>
      <c r="I2382" s="176"/>
    </row>
    <row r="2383" spans="7:9" x14ac:dyDescent="0.25">
      <c r="G2383" s="176"/>
      <c r="H2383" s="177"/>
      <c r="I2383" s="176"/>
    </row>
    <row r="2384" spans="7:9" x14ac:dyDescent="0.25">
      <c r="G2384" s="176"/>
      <c r="H2384" s="177"/>
      <c r="I2384" s="176"/>
    </row>
    <row r="2385" spans="7:9" x14ac:dyDescent="0.25">
      <c r="G2385" s="176"/>
      <c r="H2385" s="177"/>
      <c r="I2385" s="176"/>
    </row>
    <row r="2386" spans="7:9" x14ac:dyDescent="0.25">
      <c r="G2386" s="176"/>
      <c r="H2386" s="177"/>
      <c r="I2386" s="176"/>
    </row>
    <row r="2387" spans="7:9" x14ac:dyDescent="0.25">
      <c r="G2387" s="176"/>
      <c r="H2387" s="177"/>
      <c r="I2387" s="176"/>
    </row>
    <row r="2388" spans="7:9" x14ac:dyDescent="0.25">
      <c r="G2388" s="176"/>
      <c r="H2388" s="177"/>
      <c r="I2388" s="176"/>
    </row>
    <row r="2389" spans="7:9" x14ac:dyDescent="0.25">
      <c r="G2389" s="176"/>
      <c r="H2389" s="177"/>
      <c r="I2389" s="176"/>
    </row>
    <row r="2390" spans="7:9" x14ac:dyDescent="0.25">
      <c r="G2390" s="176"/>
      <c r="H2390" s="177"/>
      <c r="I2390" s="176"/>
    </row>
    <row r="2391" spans="7:9" x14ac:dyDescent="0.25">
      <c r="G2391" s="176"/>
      <c r="H2391" s="177"/>
      <c r="I2391" s="176"/>
    </row>
    <row r="2392" spans="7:9" x14ac:dyDescent="0.25">
      <c r="G2392" s="176"/>
      <c r="H2392" s="177"/>
      <c r="I2392" s="176"/>
    </row>
    <row r="2393" spans="7:9" x14ac:dyDescent="0.25">
      <c r="G2393" s="176"/>
      <c r="H2393" s="177"/>
      <c r="I2393" s="176"/>
    </row>
    <row r="2394" spans="7:9" x14ac:dyDescent="0.25">
      <c r="G2394" s="176"/>
      <c r="H2394" s="177"/>
      <c r="I2394" s="176"/>
    </row>
    <row r="2395" spans="7:9" x14ac:dyDescent="0.25">
      <c r="G2395" s="176"/>
      <c r="H2395" s="177"/>
      <c r="I2395" s="176"/>
    </row>
    <row r="2396" spans="7:9" x14ac:dyDescent="0.25">
      <c r="G2396" s="176"/>
      <c r="H2396" s="177"/>
      <c r="I2396" s="176"/>
    </row>
    <row r="2397" spans="7:9" x14ac:dyDescent="0.25">
      <c r="G2397" s="176"/>
      <c r="H2397" s="177"/>
      <c r="I2397" s="176"/>
    </row>
    <row r="2398" spans="7:9" x14ac:dyDescent="0.25">
      <c r="G2398" s="176"/>
      <c r="H2398" s="177"/>
      <c r="I2398" s="176"/>
    </row>
    <row r="2399" spans="7:9" x14ac:dyDescent="0.25">
      <c r="G2399" s="176"/>
      <c r="H2399" s="177"/>
      <c r="I2399" s="176"/>
    </row>
    <row r="2400" spans="7:9" x14ac:dyDescent="0.25">
      <c r="G2400" s="176"/>
      <c r="H2400" s="177"/>
      <c r="I2400" s="176"/>
    </row>
    <row r="2401" spans="7:9" x14ac:dyDescent="0.25">
      <c r="G2401" s="176"/>
      <c r="H2401" s="177"/>
      <c r="I2401" s="176"/>
    </row>
    <row r="2402" spans="7:9" x14ac:dyDescent="0.25">
      <c r="G2402" s="176"/>
      <c r="H2402" s="177"/>
      <c r="I2402" s="176"/>
    </row>
    <row r="2403" spans="7:9" x14ac:dyDescent="0.25">
      <c r="G2403" s="176"/>
      <c r="H2403" s="177"/>
      <c r="I2403" s="176"/>
    </row>
    <row r="2404" spans="7:9" x14ac:dyDescent="0.25">
      <c r="G2404" s="176"/>
      <c r="H2404" s="177"/>
      <c r="I2404" s="176"/>
    </row>
    <row r="2405" spans="7:9" x14ac:dyDescent="0.25">
      <c r="G2405" s="176"/>
      <c r="H2405" s="177"/>
      <c r="I2405" s="176"/>
    </row>
    <row r="2406" spans="7:9" x14ac:dyDescent="0.25">
      <c r="G2406" s="176"/>
      <c r="H2406" s="177"/>
      <c r="I2406" s="176"/>
    </row>
    <row r="2407" spans="7:9" x14ac:dyDescent="0.25">
      <c r="G2407" s="176"/>
      <c r="H2407" s="177"/>
      <c r="I2407" s="176"/>
    </row>
    <row r="2408" spans="7:9" x14ac:dyDescent="0.25">
      <c r="G2408" s="176"/>
      <c r="H2408" s="177"/>
      <c r="I2408" s="176"/>
    </row>
    <row r="2409" spans="7:9" x14ac:dyDescent="0.25">
      <c r="G2409" s="176"/>
      <c r="H2409" s="177"/>
      <c r="I2409" s="176"/>
    </row>
    <row r="2410" spans="7:9" x14ac:dyDescent="0.25">
      <c r="G2410" s="176"/>
      <c r="H2410" s="177"/>
      <c r="I2410" s="176"/>
    </row>
    <row r="2411" spans="7:9" x14ac:dyDescent="0.25">
      <c r="G2411" s="176"/>
      <c r="H2411" s="177"/>
      <c r="I2411" s="176"/>
    </row>
    <row r="2412" spans="7:9" x14ac:dyDescent="0.25">
      <c r="G2412" s="176"/>
      <c r="H2412" s="177"/>
      <c r="I2412" s="176"/>
    </row>
    <row r="2413" spans="7:9" x14ac:dyDescent="0.25">
      <c r="G2413" s="176"/>
      <c r="H2413" s="177"/>
      <c r="I2413" s="176"/>
    </row>
    <row r="2414" spans="7:9" x14ac:dyDescent="0.25">
      <c r="G2414" s="176"/>
      <c r="H2414" s="177"/>
      <c r="I2414" s="176"/>
    </row>
    <row r="2415" spans="7:9" x14ac:dyDescent="0.25">
      <c r="G2415" s="176"/>
      <c r="H2415" s="177"/>
      <c r="I2415" s="176"/>
    </row>
    <row r="2416" spans="7:9" x14ac:dyDescent="0.25">
      <c r="G2416" s="176"/>
      <c r="H2416" s="177"/>
      <c r="I2416" s="176"/>
    </row>
    <row r="2417" spans="7:9" x14ac:dyDescent="0.25">
      <c r="G2417" s="176"/>
      <c r="H2417" s="177"/>
      <c r="I2417" s="176"/>
    </row>
    <row r="2418" spans="7:9" x14ac:dyDescent="0.25">
      <c r="G2418" s="176"/>
      <c r="H2418" s="177"/>
      <c r="I2418" s="176"/>
    </row>
    <row r="2419" spans="7:9" x14ac:dyDescent="0.25">
      <c r="G2419" s="176"/>
      <c r="H2419" s="177"/>
      <c r="I2419" s="176"/>
    </row>
    <row r="2420" spans="7:9" x14ac:dyDescent="0.25">
      <c r="G2420" s="176"/>
      <c r="H2420" s="177"/>
      <c r="I2420" s="176"/>
    </row>
    <row r="2421" spans="7:9" x14ac:dyDescent="0.25">
      <c r="G2421" s="176"/>
      <c r="H2421" s="177"/>
      <c r="I2421" s="176"/>
    </row>
    <row r="2422" spans="7:9" x14ac:dyDescent="0.25">
      <c r="G2422" s="176"/>
      <c r="H2422" s="177"/>
      <c r="I2422" s="176"/>
    </row>
    <row r="2423" spans="7:9" x14ac:dyDescent="0.25">
      <c r="G2423" s="176"/>
      <c r="H2423" s="177"/>
      <c r="I2423" s="176"/>
    </row>
    <row r="2424" spans="7:9" x14ac:dyDescent="0.25">
      <c r="G2424" s="176"/>
      <c r="H2424" s="177"/>
      <c r="I2424" s="176"/>
    </row>
    <row r="2425" spans="7:9" x14ac:dyDescent="0.25">
      <c r="G2425" s="176"/>
      <c r="H2425" s="177"/>
      <c r="I2425" s="176"/>
    </row>
    <row r="2426" spans="7:9" x14ac:dyDescent="0.25">
      <c r="G2426" s="176"/>
      <c r="H2426" s="177"/>
      <c r="I2426" s="176"/>
    </row>
    <row r="2427" spans="7:9" x14ac:dyDescent="0.25">
      <c r="G2427" s="176"/>
      <c r="H2427" s="177"/>
      <c r="I2427" s="176"/>
    </row>
    <row r="2428" spans="7:9" x14ac:dyDescent="0.25">
      <c r="G2428" s="176"/>
      <c r="H2428" s="177"/>
      <c r="I2428" s="176"/>
    </row>
    <row r="2429" spans="7:9" x14ac:dyDescent="0.25">
      <c r="G2429" s="176"/>
      <c r="H2429" s="177"/>
      <c r="I2429" s="176"/>
    </row>
    <row r="2430" spans="7:9" x14ac:dyDescent="0.25">
      <c r="G2430" s="176"/>
      <c r="H2430" s="177"/>
      <c r="I2430" s="176"/>
    </row>
    <row r="2431" spans="7:9" x14ac:dyDescent="0.25">
      <c r="G2431" s="176"/>
      <c r="H2431" s="177"/>
      <c r="I2431" s="176"/>
    </row>
    <row r="2432" spans="7:9" x14ac:dyDescent="0.25">
      <c r="G2432" s="176"/>
      <c r="H2432" s="177"/>
      <c r="I2432" s="176"/>
    </row>
    <row r="2433" spans="7:9" x14ac:dyDescent="0.25">
      <c r="G2433" s="176"/>
      <c r="H2433" s="177"/>
      <c r="I2433" s="176"/>
    </row>
    <row r="2434" spans="7:9" x14ac:dyDescent="0.25">
      <c r="G2434" s="176"/>
      <c r="H2434" s="177"/>
      <c r="I2434" s="176"/>
    </row>
    <row r="2435" spans="7:9" x14ac:dyDescent="0.25">
      <c r="G2435" s="176"/>
      <c r="H2435" s="177"/>
      <c r="I2435" s="176"/>
    </row>
    <row r="2436" spans="7:9" x14ac:dyDescent="0.25">
      <c r="G2436" s="176"/>
      <c r="H2436" s="177"/>
      <c r="I2436" s="176"/>
    </row>
    <row r="2437" spans="7:9" x14ac:dyDescent="0.25">
      <c r="G2437" s="176"/>
      <c r="H2437" s="177"/>
      <c r="I2437" s="176"/>
    </row>
    <row r="2438" spans="7:9" x14ac:dyDescent="0.25">
      <c r="G2438" s="176"/>
      <c r="H2438" s="177"/>
      <c r="I2438" s="176"/>
    </row>
    <row r="2439" spans="7:9" x14ac:dyDescent="0.25">
      <c r="G2439" s="176"/>
      <c r="H2439" s="177"/>
      <c r="I2439" s="176"/>
    </row>
    <row r="2440" spans="7:9" x14ac:dyDescent="0.25">
      <c r="G2440" s="176"/>
      <c r="H2440" s="177"/>
      <c r="I2440" s="176"/>
    </row>
    <row r="2441" spans="7:9" x14ac:dyDescent="0.25">
      <c r="G2441" s="176"/>
      <c r="H2441" s="177"/>
      <c r="I2441" s="176"/>
    </row>
    <row r="2442" spans="7:9" x14ac:dyDescent="0.25">
      <c r="G2442" s="176"/>
      <c r="H2442" s="177"/>
      <c r="I2442" s="176"/>
    </row>
    <row r="2443" spans="7:9" x14ac:dyDescent="0.25">
      <c r="G2443" s="176"/>
      <c r="H2443" s="177"/>
      <c r="I2443" s="176"/>
    </row>
    <row r="2444" spans="7:9" x14ac:dyDescent="0.25">
      <c r="G2444" s="176"/>
      <c r="H2444" s="177"/>
      <c r="I2444" s="176"/>
    </row>
    <row r="2445" spans="7:9" x14ac:dyDescent="0.25">
      <c r="G2445" s="176"/>
      <c r="H2445" s="177"/>
      <c r="I2445" s="176"/>
    </row>
    <row r="2446" spans="7:9" x14ac:dyDescent="0.25">
      <c r="G2446" s="176"/>
      <c r="H2446" s="177"/>
      <c r="I2446" s="176"/>
    </row>
    <row r="2447" spans="7:9" x14ac:dyDescent="0.25">
      <c r="G2447" s="176"/>
      <c r="H2447" s="177"/>
      <c r="I2447" s="176"/>
    </row>
    <row r="2448" spans="7:9" x14ac:dyDescent="0.25">
      <c r="G2448" s="176"/>
      <c r="H2448" s="177"/>
      <c r="I2448" s="176"/>
    </row>
    <row r="2449" spans="7:9" x14ac:dyDescent="0.25">
      <c r="G2449" s="176"/>
      <c r="H2449" s="177"/>
      <c r="I2449" s="176"/>
    </row>
    <row r="2450" spans="7:9" x14ac:dyDescent="0.25">
      <c r="G2450" s="176"/>
      <c r="H2450" s="177"/>
      <c r="I2450" s="176"/>
    </row>
    <row r="2451" spans="7:9" x14ac:dyDescent="0.25">
      <c r="G2451" s="176"/>
      <c r="H2451" s="177"/>
      <c r="I2451" s="176"/>
    </row>
    <row r="2452" spans="7:9" x14ac:dyDescent="0.25">
      <c r="G2452" s="176"/>
      <c r="H2452" s="177"/>
      <c r="I2452" s="176"/>
    </row>
    <row r="2453" spans="7:9" x14ac:dyDescent="0.25">
      <c r="G2453" s="176"/>
      <c r="H2453" s="177"/>
      <c r="I2453" s="176"/>
    </row>
    <row r="2454" spans="7:9" x14ac:dyDescent="0.25">
      <c r="G2454" s="176"/>
      <c r="H2454" s="177"/>
      <c r="I2454" s="176"/>
    </row>
    <row r="2455" spans="7:9" x14ac:dyDescent="0.25">
      <c r="G2455" s="176"/>
      <c r="H2455" s="177"/>
      <c r="I2455" s="176"/>
    </row>
    <row r="2456" spans="7:9" x14ac:dyDescent="0.25">
      <c r="G2456" s="176"/>
      <c r="H2456" s="177"/>
      <c r="I2456" s="176"/>
    </row>
    <row r="2457" spans="7:9" x14ac:dyDescent="0.25">
      <c r="G2457" s="176"/>
      <c r="H2457" s="177"/>
      <c r="I2457" s="176"/>
    </row>
    <row r="2458" spans="7:9" x14ac:dyDescent="0.25">
      <c r="G2458" s="176"/>
      <c r="H2458" s="177"/>
      <c r="I2458" s="176"/>
    </row>
    <row r="2459" spans="7:9" x14ac:dyDescent="0.25">
      <c r="G2459" s="176"/>
      <c r="H2459" s="177"/>
      <c r="I2459" s="176"/>
    </row>
    <row r="2460" spans="7:9" x14ac:dyDescent="0.25">
      <c r="G2460" s="176"/>
      <c r="H2460" s="177"/>
      <c r="I2460" s="176"/>
    </row>
    <row r="2461" spans="7:9" x14ac:dyDescent="0.25">
      <c r="G2461" s="176"/>
      <c r="H2461" s="177"/>
      <c r="I2461" s="176"/>
    </row>
    <row r="2462" spans="7:9" x14ac:dyDescent="0.25">
      <c r="G2462" s="176"/>
      <c r="H2462" s="177"/>
      <c r="I2462" s="176"/>
    </row>
    <row r="2463" spans="7:9" x14ac:dyDescent="0.25">
      <c r="G2463" s="176"/>
      <c r="H2463" s="177"/>
      <c r="I2463" s="176"/>
    </row>
    <row r="2464" spans="7:9" x14ac:dyDescent="0.25">
      <c r="G2464" s="176"/>
      <c r="H2464" s="177"/>
      <c r="I2464" s="176"/>
    </row>
    <row r="2465" spans="7:9" x14ac:dyDescent="0.25">
      <c r="G2465" s="176"/>
      <c r="H2465" s="177"/>
      <c r="I2465" s="176"/>
    </row>
    <row r="2466" spans="7:9" x14ac:dyDescent="0.25">
      <c r="G2466" s="176"/>
      <c r="H2466" s="177"/>
      <c r="I2466" s="176"/>
    </row>
    <row r="2467" spans="7:9" x14ac:dyDescent="0.25">
      <c r="G2467" s="176"/>
      <c r="H2467" s="177"/>
      <c r="I2467" s="176"/>
    </row>
    <row r="2468" spans="7:9" x14ac:dyDescent="0.25">
      <c r="G2468" s="176"/>
      <c r="H2468" s="177"/>
      <c r="I2468" s="176"/>
    </row>
    <row r="2469" spans="7:9" x14ac:dyDescent="0.25">
      <c r="G2469" s="176"/>
      <c r="H2469" s="177"/>
      <c r="I2469" s="176"/>
    </row>
    <row r="2470" spans="7:9" x14ac:dyDescent="0.25">
      <c r="G2470" s="176"/>
      <c r="H2470" s="177"/>
      <c r="I2470" s="176"/>
    </row>
    <row r="2471" spans="7:9" x14ac:dyDescent="0.25">
      <c r="G2471" s="176"/>
      <c r="H2471" s="177"/>
      <c r="I2471" s="176"/>
    </row>
    <row r="2472" spans="7:9" x14ac:dyDescent="0.25">
      <c r="G2472" s="176"/>
      <c r="H2472" s="177"/>
      <c r="I2472" s="176"/>
    </row>
    <row r="2473" spans="7:9" x14ac:dyDescent="0.25">
      <c r="G2473" s="176"/>
      <c r="H2473" s="177"/>
      <c r="I2473" s="176"/>
    </row>
    <row r="2474" spans="7:9" x14ac:dyDescent="0.25">
      <c r="G2474" s="176"/>
      <c r="H2474" s="177"/>
      <c r="I2474" s="176"/>
    </row>
    <row r="2475" spans="7:9" x14ac:dyDescent="0.25">
      <c r="G2475" s="176"/>
      <c r="H2475" s="177"/>
      <c r="I2475" s="176"/>
    </row>
    <row r="2476" spans="7:9" x14ac:dyDescent="0.25">
      <c r="G2476" s="176"/>
      <c r="H2476" s="177"/>
      <c r="I2476" s="176"/>
    </row>
    <row r="2477" spans="7:9" x14ac:dyDescent="0.25">
      <c r="G2477" s="176"/>
      <c r="H2477" s="177"/>
      <c r="I2477" s="176"/>
    </row>
    <row r="2478" spans="7:9" x14ac:dyDescent="0.25">
      <c r="G2478" s="176"/>
      <c r="H2478" s="177"/>
      <c r="I2478" s="176"/>
    </row>
    <row r="2479" spans="7:9" x14ac:dyDescent="0.25">
      <c r="G2479" s="176"/>
      <c r="H2479" s="177"/>
      <c r="I2479" s="176"/>
    </row>
    <row r="2480" spans="7:9" x14ac:dyDescent="0.25">
      <c r="G2480" s="176"/>
      <c r="H2480" s="177"/>
      <c r="I2480" s="176"/>
    </row>
    <row r="2481" spans="7:9" x14ac:dyDescent="0.25">
      <c r="G2481" s="176"/>
      <c r="H2481" s="177"/>
      <c r="I2481" s="176"/>
    </row>
    <row r="2482" spans="7:9" x14ac:dyDescent="0.25">
      <c r="G2482" s="176"/>
      <c r="H2482" s="177"/>
      <c r="I2482" s="176"/>
    </row>
    <row r="2483" spans="7:9" x14ac:dyDescent="0.25">
      <c r="G2483" s="176"/>
      <c r="H2483" s="177"/>
      <c r="I2483" s="176"/>
    </row>
    <row r="2484" spans="7:9" x14ac:dyDescent="0.25">
      <c r="G2484" s="176"/>
      <c r="H2484" s="177"/>
      <c r="I2484" s="176"/>
    </row>
    <row r="2485" spans="7:9" x14ac:dyDescent="0.25">
      <c r="G2485" s="176"/>
      <c r="H2485" s="177"/>
      <c r="I2485" s="176"/>
    </row>
    <row r="2486" spans="7:9" x14ac:dyDescent="0.25">
      <c r="G2486" s="176"/>
      <c r="H2486" s="177"/>
      <c r="I2486" s="176"/>
    </row>
    <row r="2487" spans="7:9" x14ac:dyDescent="0.25">
      <c r="G2487" s="176"/>
      <c r="H2487" s="177"/>
      <c r="I2487" s="176"/>
    </row>
    <row r="2488" spans="7:9" x14ac:dyDescent="0.25">
      <c r="G2488" s="176"/>
      <c r="H2488" s="177"/>
      <c r="I2488" s="176"/>
    </row>
    <row r="2489" spans="7:9" x14ac:dyDescent="0.25">
      <c r="G2489" s="176"/>
      <c r="H2489" s="177"/>
      <c r="I2489" s="176"/>
    </row>
    <row r="2490" spans="7:9" x14ac:dyDescent="0.25">
      <c r="G2490" s="176"/>
      <c r="H2490" s="177"/>
      <c r="I2490" s="176"/>
    </row>
    <row r="2491" spans="7:9" x14ac:dyDescent="0.25">
      <c r="G2491" s="176"/>
      <c r="H2491" s="177"/>
      <c r="I2491" s="176"/>
    </row>
    <row r="2492" spans="7:9" x14ac:dyDescent="0.25">
      <c r="G2492" s="176"/>
      <c r="H2492" s="177"/>
      <c r="I2492" s="176"/>
    </row>
    <row r="2493" spans="7:9" x14ac:dyDescent="0.25">
      <c r="G2493" s="176"/>
      <c r="H2493" s="177"/>
      <c r="I2493" s="176"/>
    </row>
    <row r="2494" spans="7:9" x14ac:dyDescent="0.25">
      <c r="G2494" s="176"/>
      <c r="H2494" s="177"/>
      <c r="I2494" s="176"/>
    </row>
    <row r="2495" spans="7:9" x14ac:dyDescent="0.25">
      <c r="G2495" s="176"/>
      <c r="H2495" s="177"/>
      <c r="I2495" s="176"/>
    </row>
    <row r="2496" spans="7:9" x14ac:dyDescent="0.25">
      <c r="G2496" s="176"/>
      <c r="H2496" s="177"/>
      <c r="I2496" s="176"/>
    </row>
    <row r="2497" spans="7:9" x14ac:dyDescent="0.25">
      <c r="G2497" s="176"/>
      <c r="H2497" s="177"/>
      <c r="I2497" s="176"/>
    </row>
    <row r="2498" spans="7:9" x14ac:dyDescent="0.25">
      <c r="G2498" s="176"/>
      <c r="H2498" s="177"/>
      <c r="I2498" s="176"/>
    </row>
    <row r="2499" spans="7:9" x14ac:dyDescent="0.25">
      <c r="G2499" s="176"/>
      <c r="H2499" s="177"/>
      <c r="I2499" s="176"/>
    </row>
    <row r="2500" spans="7:9" x14ac:dyDescent="0.25">
      <c r="G2500" s="176"/>
      <c r="H2500" s="177"/>
      <c r="I2500" s="176"/>
    </row>
    <row r="2501" spans="7:9" x14ac:dyDescent="0.25">
      <c r="G2501" s="176"/>
      <c r="H2501" s="177"/>
      <c r="I2501" s="176"/>
    </row>
    <row r="2502" spans="7:9" x14ac:dyDescent="0.25">
      <c r="G2502" s="176"/>
      <c r="H2502" s="177"/>
      <c r="I2502" s="176"/>
    </row>
    <row r="2503" spans="7:9" x14ac:dyDescent="0.25">
      <c r="G2503" s="176"/>
      <c r="H2503" s="177"/>
      <c r="I2503" s="176"/>
    </row>
    <row r="2504" spans="7:9" x14ac:dyDescent="0.25">
      <c r="G2504" s="176"/>
      <c r="H2504" s="177"/>
      <c r="I2504" s="176"/>
    </row>
    <row r="2505" spans="7:9" x14ac:dyDescent="0.25">
      <c r="G2505" s="176"/>
      <c r="H2505" s="177"/>
      <c r="I2505" s="176"/>
    </row>
    <row r="2506" spans="7:9" x14ac:dyDescent="0.25">
      <c r="G2506" s="176"/>
      <c r="H2506" s="177"/>
      <c r="I2506" s="176"/>
    </row>
    <row r="2507" spans="7:9" x14ac:dyDescent="0.25">
      <c r="G2507" s="176"/>
      <c r="H2507" s="177"/>
      <c r="I2507" s="176"/>
    </row>
    <row r="2508" spans="7:9" x14ac:dyDescent="0.25">
      <c r="G2508" s="176"/>
      <c r="H2508" s="177"/>
      <c r="I2508" s="176"/>
    </row>
    <row r="2509" spans="7:9" x14ac:dyDescent="0.25">
      <c r="G2509" s="176"/>
      <c r="H2509" s="177"/>
      <c r="I2509" s="176"/>
    </row>
    <row r="2510" spans="7:9" x14ac:dyDescent="0.25">
      <c r="G2510" s="176"/>
      <c r="H2510" s="177"/>
      <c r="I2510" s="176"/>
    </row>
    <row r="2511" spans="7:9" x14ac:dyDescent="0.25">
      <c r="G2511" s="176"/>
      <c r="H2511" s="177"/>
      <c r="I2511" s="176"/>
    </row>
    <row r="2512" spans="7:9" x14ac:dyDescent="0.25">
      <c r="G2512" s="176"/>
      <c r="H2512" s="177"/>
      <c r="I2512" s="176"/>
    </row>
    <row r="2513" spans="7:9" x14ac:dyDescent="0.25">
      <c r="G2513" s="176"/>
      <c r="H2513" s="177"/>
      <c r="I2513" s="176"/>
    </row>
    <row r="2514" spans="7:9" x14ac:dyDescent="0.25">
      <c r="G2514" s="176"/>
      <c r="H2514" s="177"/>
      <c r="I2514" s="176"/>
    </row>
    <row r="2515" spans="7:9" x14ac:dyDescent="0.25">
      <c r="G2515" s="176"/>
      <c r="H2515" s="177"/>
      <c r="I2515" s="176"/>
    </row>
    <row r="2516" spans="7:9" x14ac:dyDescent="0.25">
      <c r="G2516" s="176"/>
      <c r="H2516" s="177"/>
      <c r="I2516" s="176"/>
    </row>
    <row r="2517" spans="7:9" x14ac:dyDescent="0.25">
      <c r="G2517" s="176"/>
      <c r="H2517" s="177"/>
      <c r="I2517" s="176"/>
    </row>
    <row r="2518" spans="7:9" x14ac:dyDescent="0.25">
      <c r="G2518" s="176"/>
      <c r="H2518" s="177"/>
      <c r="I2518" s="176"/>
    </row>
    <row r="2519" spans="7:9" x14ac:dyDescent="0.25">
      <c r="G2519" s="176"/>
      <c r="H2519" s="177"/>
      <c r="I2519" s="176"/>
    </row>
    <row r="2520" spans="7:9" x14ac:dyDescent="0.25">
      <c r="G2520" s="176"/>
      <c r="H2520" s="177"/>
      <c r="I2520" s="176"/>
    </row>
    <row r="2521" spans="7:9" x14ac:dyDescent="0.25">
      <c r="G2521" s="176"/>
      <c r="H2521" s="177"/>
      <c r="I2521" s="176"/>
    </row>
    <row r="2522" spans="7:9" x14ac:dyDescent="0.25">
      <c r="G2522" s="176"/>
      <c r="H2522" s="177"/>
      <c r="I2522" s="176"/>
    </row>
    <row r="2523" spans="7:9" x14ac:dyDescent="0.25">
      <c r="G2523" s="176"/>
      <c r="H2523" s="177"/>
      <c r="I2523" s="176"/>
    </row>
    <row r="2524" spans="7:9" x14ac:dyDescent="0.25">
      <c r="G2524" s="176"/>
      <c r="H2524" s="177"/>
      <c r="I2524" s="176"/>
    </row>
    <row r="2525" spans="7:9" x14ac:dyDescent="0.25">
      <c r="G2525" s="176"/>
      <c r="H2525" s="177"/>
      <c r="I2525" s="176"/>
    </row>
    <row r="2526" spans="7:9" x14ac:dyDescent="0.25">
      <c r="G2526" s="176"/>
      <c r="H2526" s="177"/>
      <c r="I2526" s="176"/>
    </row>
    <row r="2527" spans="7:9" x14ac:dyDescent="0.25">
      <c r="G2527" s="176"/>
      <c r="H2527" s="177"/>
      <c r="I2527" s="176"/>
    </row>
    <row r="2528" spans="7:9" x14ac:dyDescent="0.25">
      <c r="G2528" s="176"/>
      <c r="H2528" s="177"/>
      <c r="I2528" s="176"/>
    </row>
    <row r="2529" spans="7:9" x14ac:dyDescent="0.25">
      <c r="G2529" s="176"/>
      <c r="H2529" s="177"/>
      <c r="I2529" s="176"/>
    </row>
    <row r="2530" spans="7:9" x14ac:dyDescent="0.25">
      <c r="G2530" s="176"/>
      <c r="H2530" s="177"/>
      <c r="I2530" s="176"/>
    </row>
    <row r="2531" spans="7:9" x14ac:dyDescent="0.25">
      <c r="G2531" s="176"/>
      <c r="H2531" s="177"/>
      <c r="I2531" s="176"/>
    </row>
    <row r="2532" spans="7:9" x14ac:dyDescent="0.25">
      <c r="G2532" s="176"/>
      <c r="H2532" s="177"/>
      <c r="I2532" s="176"/>
    </row>
    <row r="2533" spans="7:9" x14ac:dyDescent="0.25">
      <c r="G2533" s="176"/>
      <c r="H2533" s="177"/>
      <c r="I2533" s="176"/>
    </row>
    <row r="2534" spans="7:9" x14ac:dyDescent="0.25">
      <c r="G2534" s="176"/>
      <c r="H2534" s="177"/>
      <c r="I2534" s="176"/>
    </row>
    <row r="2535" spans="7:9" x14ac:dyDescent="0.25">
      <c r="G2535" s="176"/>
      <c r="H2535" s="177"/>
      <c r="I2535" s="176"/>
    </row>
    <row r="2536" spans="7:9" x14ac:dyDescent="0.25">
      <c r="G2536" s="176"/>
      <c r="H2536" s="177"/>
      <c r="I2536" s="176"/>
    </row>
    <row r="2537" spans="7:9" x14ac:dyDescent="0.25">
      <c r="G2537" s="176"/>
      <c r="H2537" s="177"/>
      <c r="I2537" s="176"/>
    </row>
    <row r="2538" spans="7:9" x14ac:dyDescent="0.25">
      <c r="G2538" s="176"/>
      <c r="H2538" s="177"/>
      <c r="I2538" s="176"/>
    </row>
    <row r="2539" spans="7:9" x14ac:dyDescent="0.25">
      <c r="G2539" s="176"/>
      <c r="H2539" s="177"/>
      <c r="I2539" s="176"/>
    </row>
    <row r="2540" spans="7:9" x14ac:dyDescent="0.25">
      <c r="G2540" s="176"/>
      <c r="H2540" s="177"/>
      <c r="I2540" s="176"/>
    </row>
    <row r="2541" spans="7:9" x14ac:dyDescent="0.25">
      <c r="G2541" s="176"/>
      <c r="H2541" s="177"/>
      <c r="I2541" s="176"/>
    </row>
    <row r="2542" spans="7:9" x14ac:dyDescent="0.25">
      <c r="G2542" s="176"/>
      <c r="H2542" s="177"/>
      <c r="I2542" s="176"/>
    </row>
    <row r="2543" spans="7:9" x14ac:dyDescent="0.25">
      <c r="G2543" s="176"/>
      <c r="H2543" s="177"/>
      <c r="I2543" s="176"/>
    </row>
    <row r="2544" spans="7:9" x14ac:dyDescent="0.25">
      <c r="G2544" s="176"/>
      <c r="H2544" s="177"/>
      <c r="I2544" s="176"/>
    </row>
    <row r="2545" spans="7:9" x14ac:dyDescent="0.25">
      <c r="G2545" s="176"/>
      <c r="H2545" s="177"/>
      <c r="I2545" s="176"/>
    </row>
    <row r="2546" spans="7:9" x14ac:dyDescent="0.25">
      <c r="G2546" s="176"/>
      <c r="H2546" s="177"/>
      <c r="I2546" s="176"/>
    </row>
    <row r="2547" spans="7:9" x14ac:dyDescent="0.25">
      <c r="G2547" s="176"/>
      <c r="H2547" s="177"/>
      <c r="I2547" s="176"/>
    </row>
    <row r="2548" spans="7:9" x14ac:dyDescent="0.25">
      <c r="G2548" s="176"/>
      <c r="H2548" s="177"/>
      <c r="I2548" s="176"/>
    </row>
    <row r="2549" spans="7:9" x14ac:dyDescent="0.25">
      <c r="G2549" s="176"/>
      <c r="H2549" s="177"/>
      <c r="I2549" s="176"/>
    </row>
    <row r="2550" spans="7:9" x14ac:dyDescent="0.25">
      <c r="G2550" s="176"/>
      <c r="H2550" s="177"/>
      <c r="I2550" s="176"/>
    </row>
    <row r="2551" spans="7:9" x14ac:dyDescent="0.25">
      <c r="G2551" s="176"/>
      <c r="H2551" s="177"/>
      <c r="I2551" s="176"/>
    </row>
    <row r="2552" spans="7:9" x14ac:dyDescent="0.25">
      <c r="G2552" s="176"/>
      <c r="H2552" s="177"/>
      <c r="I2552" s="176"/>
    </row>
    <row r="2553" spans="7:9" x14ac:dyDescent="0.25">
      <c r="G2553" s="176"/>
      <c r="H2553" s="177"/>
      <c r="I2553" s="176"/>
    </row>
    <row r="2554" spans="7:9" x14ac:dyDescent="0.25">
      <c r="G2554" s="176"/>
      <c r="H2554" s="177"/>
      <c r="I2554" s="176"/>
    </row>
    <row r="2555" spans="7:9" x14ac:dyDescent="0.25">
      <c r="G2555" s="176"/>
      <c r="H2555" s="177"/>
      <c r="I2555" s="176"/>
    </row>
    <row r="2556" spans="7:9" x14ac:dyDescent="0.25">
      <c r="G2556" s="176"/>
      <c r="H2556" s="177"/>
      <c r="I2556" s="176"/>
    </row>
    <row r="2557" spans="7:9" x14ac:dyDescent="0.25">
      <c r="G2557" s="176"/>
      <c r="H2557" s="177"/>
      <c r="I2557" s="176"/>
    </row>
    <row r="2558" spans="7:9" x14ac:dyDescent="0.25">
      <c r="G2558" s="176"/>
      <c r="H2558" s="177"/>
      <c r="I2558" s="176"/>
    </row>
    <row r="2559" spans="7:9" x14ac:dyDescent="0.25">
      <c r="G2559" s="176"/>
      <c r="H2559" s="177"/>
      <c r="I2559" s="176"/>
    </row>
    <row r="2560" spans="7:9" x14ac:dyDescent="0.25">
      <c r="G2560" s="176"/>
      <c r="H2560" s="177"/>
      <c r="I2560" s="176"/>
    </row>
    <row r="2561" spans="7:9" x14ac:dyDescent="0.25">
      <c r="G2561" s="176"/>
      <c r="H2561" s="177"/>
      <c r="I2561" s="176"/>
    </row>
    <row r="2562" spans="7:9" x14ac:dyDescent="0.25">
      <c r="G2562" s="176"/>
      <c r="H2562" s="177"/>
      <c r="I2562" s="176"/>
    </row>
    <row r="2563" spans="7:9" x14ac:dyDescent="0.25">
      <c r="G2563" s="176"/>
      <c r="H2563" s="177"/>
      <c r="I2563" s="176"/>
    </row>
    <row r="2564" spans="7:9" x14ac:dyDescent="0.25">
      <c r="G2564" s="176"/>
      <c r="H2564" s="177"/>
      <c r="I2564" s="176"/>
    </row>
    <row r="2565" spans="7:9" x14ac:dyDescent="0.25">
      <c r="G2565" s="176"/>
      <c r="H2565" s="177"/>
      <c r="I2565" s="176"/>
    </row>
    <row r="2566" spans="7:9" x14ac:dyDescent="0.25">
      <c r="G2566" s="176"/>
      <c r="H2566" s="177"/>
      <c r="I2566" s="176"/>
    </row>
    <row r="2567" spans="7:9" x14ac:dyDescent="0.25">
      <c r="G2567" s="176"/>
      <c r="H2567" s="177"/>
      <c r="I2567" s="176"/>
    </row>
    <row r="2568" spans="7:9" x14ac:dyDescent="0.25">
      <c r="G2568" s="176"/>
      <c r="H2568" s="177"/>
      <c r="I2568" s="176"/>
    </row>
    <row r="2569" spans="7:9" x14ac:dyDescent="0.25">
      <c r="G2569" s="176"/>
      <c r="H2569" s="177"/>
      <c r="I2569" s="176"/>
    </row>
    <row r="2570" spans="7:9" x14ac:dyDescent="0.25">
      <c r="G2570" s="176"/>
      <c r="H2570" s="177"/>
      <c r="I2570" s="176"/>
    </row>
    <row r="2571" spans="7:9" x14ac:dyDescent="0.25">
      <c r="G2571" s="176"/>
      <c r="H2571" s="177"/>
      <c r="I2571" s="176"/>
    </row>
    <row r="2572" spans="7:9" x14ac:dyDescent="0.25">
      <c r="G2572" s="176"/>
      <c r="H2572" s="177"/>
      <c r="I2572" s="176"/>
    </row>
    <row r="2573" spans="7:9" x14ac:dyDescent="0.25">
      <c r="G2573" s="176"/>
      <c r="H2573" s="177"/>
      <c r="I2573" s="176"/>
    </row>
    <row r="2574" spans="7:9" x14ac:dyDescent="0.25">
      <c r="G2574" s="176"/>
      <c r="H2574" s="177"/>
      <c r="I2574" s="176"/>
    </row>
    <row r="2575" spans="7:9" x14ac:dyDescent="0.25">
      <c r="G2575" s="176"/>
      <c r="H2575" s="177"/>
      <c r="I2575" s="176"/>
    </row>
    <row r="2576" spans="7:9" x14ac:dyDescent="0.25">
      <c r="G2576" s="176"/>
      <c r="H2576" s="177"/>
      <c r="I2576" s="176"/>
    </row>
    <row r="2577" spans="7:9" x14ac:dyDescent="0.25">
      <c r="G2577" s="176"/>
      <c r="H2577" s="177"/>
      <c r="I2577" s="176"/>
    </row>
    <row r="2578" spans="7:9" x14ac:dyDescent="0.25">
      <c r="G2578" s="176"/>
      <c r="H2578" s="177"/>
      <c r="I2578" s="176"/>
    </row>
    <row r="2579" spans="7:9" x14ac:dyDescent="0.25">
      <c r="G2579" s="176"/>
      <c r="H2579" s="177"/>
      <c r="I2579" s="176"/>
    </row>
    <row r="2580" spans="7:9" x14ac:dyDescent="0.25">
      <c r="G2580" s="176"/>
      <c r="H2580" s="177"/>
      <c r="I2580" s="176"/>
    </row>
    <row r="2581" spans="7:9" x14ac:dyDescent="0.25">
      <c r="G2581" s="176"/>
      <c r="H2581" s="177"/>
      <c r="I2581" s="176"/>
    </row>
    <row r="2582" spans="7:9" x14ac:dyDescent="0.25">
      <c r="G2582" s="176"/>
      <c r="H2582" s="177"/>
      <c r="I2582" s="176"/>
    </row>
    <row r="2583" spans="7:9" x14ac:dyDescent="0.25">
      <c r="G2583" s="176"/>
      <c r="H2583" s="177"/>
      <c r="I2583" s="176"/>
    </row>
    <row r="2584" spans="7:9" x14ac:dyDescent="0.25">
      <c r="G2584" s="176"/>
      <c r="H2584" s="177"/>
      <c r="I2584" s="176"/>
    </row>
    <row r="2585" spans="7:9" x14ac:dyDescent="0.25">
      <c r="G2585" s="176"/>
      <c r="H2585" s="177"/>
      <c r="I2585" s="176"/>
    </row>
    <row r="2586" spans="7:9" x14ac:dyDescent="0.25">
      <c r="G2586" s="176"/>
      <c r="H2586" s="177"/>
      <c r="I2586" s="176"/>
    </row>
    <row r="2587" spans="7:9" x14ac:dyDescent="0.25">
      <c r="G2587" s="176"/>
      <c r="H2587" s="177"/>
      <c r="I2587" s="176"/>
    </row>
    <row r="2588" spans="7:9" x14ac:dyDescent="0.25">
      <c r="G2588" s="176"/>
      <c r="H2588" s="177"/>
      <c r="I2588" s="176"/>
    </row>
    <row r="2589" spans="7:9" x14ac:dyDescent="0.25">
      <c r="G2589" s="176"/>
      <c r="H2589" s="177"/>
      <c r="I2589" s="176"/>
    </row>
    <row r="2590" spans="7:9" x14ac:dyDescent="0.25">
      <c r="G2590" s="176"/>
      <c r="H2590" s="177"/>
      <c r="I2590" s="176"/>
    </row>
    <row r="2591" spans="7:9" x14ac:dyDescent="0.25">
      <c r="G2591" s="176"/>
      <c r="H2591" s="177"/>
      <c r="I2591" s="176"/>
    </row>
    <row r="2592" spans="7:9" x14ac:dyDescent="0.25">
      <c r="G2592" s="176"/>
      <c r="H2592" s="177"/>
      <c r="I2592" s="176"/>
    </row>
    <row r="2593" spans="7:9" x14ac:dyDescent="0.25">
      <c r="G2593" s="176"/>
      <c r="H2593" s="177"/>
      <c r="I2593" s="176"/>
    </row>
    <row r="2594" spans="7:9" x14ac:dyDescent="0.25">
      <c r="G2594" s="176"/>
      <c r="H2594" s="177"/>
      <c r="I2594" s="176"/>
    </row>
    <row r="2595" spans="7:9" x14ac:dyDescent="0.25">
      <c r="G2595" s="176"/>
      <c r="H2595" s="177"/>
      <c r="I2595" s="176"/>
    </row>
    <row r="2596" spans="7:9" x14ac:dyDescent="0.25">
      <c r="G2596" s="176"/>
      <c r="H2596" s="177"/>
      <c r="I2596" s="176"/>
    </row>
    <row r="2597" spans="7:9" x14ac:dyDescent="0.25">
      <c r="G2597" s="176"/>
      <c r="H2597" s="177"/>
      <c r="I2597" s="176"/>
    </row>
    <row r="2598" spans="7:9" x14ac:dyDescent="0.25">
      <c r="G2598" s="176"/>
      <c r="H2598" s="177"/>
      <c r="I2598" s="176"/>
    </row>
    <row r="2599" spans="7:9" x14ac:dyDescent="0.25">
      <c r="G2599" s="176"/>
      <c r="H2599" s="177"/>
      <c r="I2599" s="176"/>
    </row>
    <row r="2600" spans="7:9" x14ac:dyDescent="0.25">
      <c r="G2600" s="176"/>
      <c r="H2600" s="177"/>
      <c r="I2600" s="176"/>
    </row>
    <row r="2601" spans="7:9" x14ac:dyDescent="0.25">
      <c r="G2601" s="176"/>
      <c r="H2601" s="177"/>
      <c r="I2601" s="176"/>
    </row>
    <row r="2602" spans="7:9" x14ac:dyDescent="0.25">
      <c r="G2602" s="176"/>
      <c r="H2602" s="177"/>
      <c r="I2602" s="176"/>
    </row>
    <row r="2603" spans="7:9" x14ac:dyDescent="0.25">
      <c r="G2603" s="176"/>
      <c r="H2603" s="177"/>
      <c r="I2603" s="176"/>
    </row>
    <row r="2604" spans="7:9" x14ac:dyDescent="0.25">
      <c r="G2604" s="176"/>
      <c r="H2604" s="177"/>
      <c r="I2604" s="176"/>
    </row>
    <row r="2605" spans="7:9" x14ac:dyDescent="0.25">
      <c r="G2605" s="176"/>
      <c r="H2605" s="177"/>
      <c r="I2605" s="176"/>
    </row>
    <row r="2606" spans="7:9" x14ac:dyDescent="0.25">
      <c r="G2606" s="176"/>
      <c r="H2606" s="177"/>
      <c r="I2606" s="176"/>
    </row>
    <row r="2607" spans="7:9" x14ac:dyDescent="0.25">
      <c r="G2607" s="176"/>
      <c r="H2607" s="177"/>
      <c r="I2607" s="176"/>
    </row>
    <row r="2608" spans="7:9" x14ac:dyDescent="0.25">
      <c r="G2608" s="176"/>
      <c r="H2608" s="177"/>
      <c r="I2608" s="176"/>
    </row>
    <row r="2609" spans="7:9" x14ac:dyDescent="0.25">
      <c r="G2609" s="176"/>
      <c r="H2609" s="177"/>
      <c r="I2609" s="176"/>
    </row>
    <row r="2610" spans="7:9" x14ac:dyDescent="0.25">
      <c r="G2610" s="176"/>
      <c r="H2610" s="177"/>
      <c r="I2610" s="176"/>
    </row>
    <row r="2611" spans="7:9" x14ac:dyDescent="0.25">
      <c r="G2611" s="176"/>
      <c r="H2611" s="177"/>
      <c r="I2611" s="176"/>
    </row>
    <row r="2612" spans="7:9" x14ac:dyDescent="0.25">
      <c r="G2612" s="176"/>
      <c r="H2612" s="177"/>
      <c r="I2612" s="176"/>
    </row>
    <row r="2613" spans="7:9" x14ac:dyDescent="0.25">
      <c r="G2613" s="176"/>
      <c r="H2613" s="177"/>
      <c r="I2613" s="176"/>
    </row>
    <row r="2614" spans="7:9" x14ac:dyDescent="0.25">
      <c r="G2614" s="176"/>
      <c r="H2614" s="177"/>
      <c r="I2614" s="176"/>
    </row>
    <row r="2615" spans="7:9" x14ac:dyDescent="0.25">
      <c r="G2615" s="176"/>
      <c r="H2615" s="177"/>
      <c r="I2615" s="176"/>
    </row>
    <row r="2616" spans="7:9" x14ac:dyDescent="0.25">
      <c r="G2616" s="176"/>
      <c r="H2616" s="177"/>
      <c r="I2616" s="176"/>
    </row>
    <row r="2617" spans="7:9" x14ac:dyDescent="0.25">
      <c r="G2617" s="176"/>
      <c r="H2617" s="177"/>
      <c r="I2617" s="176"/>
    </row>
    <row r="2618" spans="7:9" x14ac:dyDescent="0.25">
      <c r="G2618" s="176"/>
      <c r="H2618" s="177"/>
      <c r="I2618" s="176"/>
    </row>
    <row r="2619" spans="7:9" x14ac:dyDescent="0.25">
      <c r="G2619" s="176"/>
      <c r="H2619" s="177"/>
      <c r="I2619" s="176"/>
    </row>
    <row r="2620" spans="7:9" x14ac:dyDescent="0.25">
      <c r="G2620" s="176"/>
      <c r="H2620" s="177"/>
      <c r="I2620" s="176"/>
    </row>
    <row r="2621" spans="7:9" x14ac:dyDescent="0.25">
      <c r="G2621" s="176"/>
      <c r="H2621" s="177"/>
      <c r="I2621" s="176"/>
    </row>
    <row r="2622" spans="7:9" x14ac:dyDescent="0.25">
      <c r="G2622" s="176"/>
      <c r="H2622" s="177"/>
      <c r="I2622" s="176"/>
    </row>
    <row r="2623" spans="7:9" x14ac:dyDescent="0.25">
      <c r="G2623" s="176"/>
      <c r="H2623" s="177"/>
      <c r="I2623" s="176"/>
    </row>
    <row r="2624" spans="7:9" x14ac:dyDescent="0.25">
      <c r="G2624" s="176"/>
      <c r="H2624" s="177"/>
      <c r="I2624" s="176"/>
    </row>
    <row r="2625" spans="7:9" x14ac:dyDescent="0.25">
      <c r="G2625" s="176"/>
      <c r="H2625" s="177"/>
      <c r="I2625" s="176"/>
    </row>
    <row r="2626" spans="7:9" x14ac:dyDescent="0.25">
      <c r="G2626" s="176"/>
      <c r="H2626" s="177"/>
      <c r="I2626" s="176"/>
    </row>
    <row r="2627" spans="7:9" x14ac:dyDescent="0.25">
      <c r="G2627" s="176"/>
      <c r="H2627" s="177"/>
      <c r="I2627" s="176"/>
    </row>
    <row r="2628" spans="7:9" x14ac:dyDescent="0.25">
      <c r="G2628" s="176"/>
      <c r="H2628" s="177"/>
      <c r="I2628" s="176"/>
    </row>
    <row r="2629" spans="7:9" x14ac:dyDescent="0.25">
      <c r="G2629" s="176"/>
      <c r="H2629" s="177"/>
      <c r="I2629" s="176"/>
    </row>
    <row r="2630" spans="7:9" x14ac:dyDescent="0.25">
      <c r="G2630" s="176"/>
      <c r="H2630" s="177"/>
      <c r="I2630" s="176"/>
    </row>
    <row r="2631" spans="7:9" x14ac:dyDescent="0.25">
      <c r="G2631" s="176"/>
      <c r="H2631" s="177"/>
      <c r="I2631" s="176"/>
    </row>
    <row r="2632" spans="7:9" x14ac:dyDescent="0.25">
      <c r="G2632" s="176"/>
      <c r="H2632" s="177"/>
      <c r="I2632" s="176"/>
    </row>
    <row r="2633" spans="7:9" x14ac:dyDescent="0.25">
      <c r="G2633" s="176"/>
      <c r="H2633" s="177"/>
      <c r="I2633" s="176"/>
    </row>
    <row r="2634" spans="7:9" x14ac:dyDescent="0.25">
      <c r="G2634" s="176"/>
      <c r="H2634" s="177"/>
      <c r="I2634" s="176"/>
    </row>
    <row r="2635" spans="7:9" x14ac:dyDescent="0.25">
      <c r="G2635" s="176"/>
      <c r="H2635" s="177"/>
      <c r="I2635" s="176"/>
    </row>
    <row r="2636" spans="7:9" x14ac:dyDescent="0.25">
      <c r="G2636" s="176"/>
      <c r="H2636" s="177"/>
      <c r="I2636" s="176"/>
    </row>
    <row r="2637" spans="7:9" x14ac:dyDescent="0.25">
      <c r="G2637" s="176"/>
      <c r="H2637" s="177"/>
      <c r="I2637" s="176"/>
    </row>
    <row r="2638" spans="7:9" x14ac:dyDescent="0.25">
      <c r="G2638" s="176"/>
      <c r="H2638" s="177"/>
      <c r="I2638" s="176"/>
    </row>
    <row r="2639" spans="7:9" x14ac:dyDescent="0.25">
      <c r="G2639" s="176"/>
      <c r="H2639" s="177"/>
      <c r="I2639" s="176"/>
    </row>
    <row r="2640" spans="7:9" x14ac:dyDescent="0.25">
      <c r="G2640" s="176"/>
      <c r="H2640" s="177"/>
      <c r="I2640" s="176"/>
    </row>
    <row r="2641" spans="7:9" x14ac:dyDescent="0.25">
      <c r="G2641" s="176"/>
      <c r="H2641" s="177"/>
      <c r="I2641" s="176"/>
    </row>
    <row r="2642" spans="7:9" x14ac:dyDescent="0.25">
      <c r="G2642" s="176"/>
      <c r="H2642" s="177"/>
      <c r="I2642" s="176"/>
    </row>
    <row r="2643" spans="7:9" x14ac:dyDescent="0.25">
      <c r="G2643" s="176"/>
      <c r="H2643" s="177"/>
      <c r="I2643" s="176"/>
    </row>
    <row r="2644" spans="7:9" x14ac:dyDescent="0.25">
      <c r="G2644" s="176"/>
      <c r="H2644" s="177"/>
      <c r="I2644" s="176"/>
    </row>
    <row r="2645" spans="7:9" x14ac:dyDescent="0.25">
      <c r="G2645" s="176"/>
      <c r="H2645" s="177"/>
      <c r="I2645" s="176"/>
    </row>
    <row r="2646" spans="7:9" x14ac:dyDescent="0.25">
      <c r="G2646" s="176"/>
      <c r="H2646" s="177"/>
      <c r="I2646" s="176"/>
    </row>
    <row r="2647" spans="7:9" x14ac:dyDescent="0.25">
      <c r="G2647" s="176"/>
      <c r="H2647" s="177"/>
      <c r="I2647" s="176"/>
    </row>
    <row r="2648" spans="7:9" x14ac:dyDescent="0.25">
      <c r="G2648" s="176"/>
      <c r="H2648" s="177"/>
      <c r="I2648" s="176"/>
    </row>
    <row r="2649" spans="7:9" x14ac:dyDescent="0.25">
      <c r="G2649" s="176"/>
      <c r="H2649" s="177"/>
      <c r="I2649" s="176"/>
    </row>
    <row r="2650" spans="7:9" x14ac:dyDescent="0.25">
      <c r="G2650" s="176"/>
      <c r="H2650" s="177"/>
      <c r="I2650" s="176"/>
    </row>
    <row r="2651" spans="7:9" x14ac:dyDescent="0.25">
      <c r="G2651" s="176"/>
      <c r="H2651" s="177"/>
      <c r="I2651" s="176"/>
    </row>
    <row r="2652" spans="7:9" x14ac:dyDescent="0.25">
      <c r="G2652" s="176"/>
      <c r="H2652" s="177"/>
      <c r="I2652" s="176"/>
    </row>
    <row r="2653" spans="7:9" x14ac:dyDescent="0.25">
      <c r="G2653" s="176"/>
      <c r="H2653" s="177"/>
      <c r="I2653" s="176"/>
    </row>
    <row r="2654" spans="7:9" x14ac:dyDescent="0.25">
      <c r="G2654" s="176"/>
      <c r="H2654" s="177"/>
      <c r="I2654" s="176"/>
    </row>
    <row r="2655" spans="7:9" x14ac:dyDescent="0.25">
      <c r="G2655" s="176"/>
      <c r="H2655" s="177"/>
      <c r="I2655" s="176"/>
    </row>
    <row r="2656" spans="7:9" x14ac:dyDescent="0.25">
      <c r="G2656" s="176"/>
      <c r="H2656" s="177"/>
      <c r="I2656" s="176"/>
    </row>
    <row r="2657" spans="7:9" x14ac:dyDescent="0.25">
      <c r="G2657" s="176"/>
      <c r="H2657" s="177"/>
      <c r="I2657" s="176"/>
    </row>
    <row r="2658" spans="7:9" x14ac:dyDescent="0.25">
      <c r="G2658" s="176"/>
      <c r="H2658" s="177"/>
      <c r="I2658" s="176"/>
    </row>
    <row r="2659" spans="7:9" x14ac:dyDescent="0.25">
      <c r="G2659" s="176"/>
      <c r="H2659" s="177"/>
      <c r="I2659" s="176"/>
    </row>
    <row r="2660" spans="7:9" x14ac:dyDescent="0.25">
      <c r="G2660" s="176"/>
      <c r="H2660" s="177"/>
      <c r="I2660" s="176"/>
    </row>
    <row r="2661" spans="7:9" x14ac:dyDescent="0.25">
      <c r="G2661" s="176"/>
      <c r="H2661" s="177"/>
      <c r="I2661" s="176"/>
    </row>
    <row r="2662" spans="7:9" x14ac:dyDescent="0.25">
      <c r="G2662" s="176"/>
      <c r="H2662" s="177"/>
      <c r="I2662" s="176"/>
    </row>
    <row r="2663" spans="7:9" x14ac:dyDescent="0.25">
      <c r="G2663" s="176"/>
      <c r="H2663" s="177"/>
      <c r="I2663" s="176"/>
    </row>
    <row r="2664" spans="7:9" x14ac:dyDescent="0.25">
      <c r="G2664" s="176"/>
      <c r="H2664" s="177"/>
      <c r="I2664" s="176"/>
    </row>
    <row r="2665" spans="7:9" x14ac:dyDescent="0.25">
      <c r="G2665" s="176"/>
      <c r="H2665" s="177"/>
      <c r="I2665" s="176"/>
    </row>
    <row r="2666" spans="7:9" x14ac:dyDescent="0.25">
      <c r="G2666" s="176"/>
      <c r="H2666" s="177"/>
      <c r="I2666" s="176"/>
    </row>
    <row r="2667" spans="7:9" x14ac:dyDescent="0.25">
      <c r="G2667" s="176"/>
      <c r="H2667" s="177"/>
      <c r="I2667" s="176"/>
    </row>
    <row r="2668" spans="7:9" x14ac:dyDescent="0.25">
      <c r="G2668" s="176"/>
      <c r="H2668" s="177"/>
      <c r="I2668" s="176"/>
    </row>
    <row r="2669" spans="7:9" x14ac:dyDescent="0.25">
      <c r="G2669" s="176"/>
      <c r="H2669" s="177"/>
      <c r="I2669" s="176"/>
    </row>
    <row r="2670" spans="7:9" x14ac:dyDescent="0.25">
      <c r="G2670" s="176"/>
      <c r="H2670" s="177"/>
      <c r="I2670" s="176"/>
    </row>
    <row r="2671" spans="7:9" x14ac:dyDescent="0.25">
      <c r="G2671" s="176"/>
      <c r="H2671" s="177"/>
      <c r="I2671" s="176"/>
    </row>
    <row r="2672" spans="7:9" x14ac:dyDescent="0.25">
      <c r="G2672" s="176"/>
      <c r="H2672" s="177"/>
      <c r="I2672" s="176"/>
    </row>
    <row r="2673" spans="7:9" x14ac:dyDescent="0.25">
      <c r="G2673" s="176"/>
      <c r="H2673" s="177"/>
      <c r="I2673" s="176"/>
    </row>
    <row r="2674" spans="7:9" x14ac:dyDescent="0.25">
      <c r="G2674" s="176"/>
      <c r="H2674" s="177"/>
      <c r="I2674" s="176"/>
    </row>
    <row r="2675" spans="7:9" x14ac:dyDescent="0.25">
      <c r="G2675" s="176"/>
      <c r="H2675" s="177"/>
      <c r="I2675" s="176"/>
    </row>
    <row r="2676" spans="7:9" x14ac:dyDescent="0.25">
      <c r="G2676" s="176"/>
      <c r="H2676" s="177"/>
      <c r="I2676" s="176"/>
    </row>
    <row r="2677" spans="7:9" x14ac:dyDescent="0.25">
      <c r="G2677" s="176"/>
      <c r="H2677" s="177"/>
      <c r="I2677" s="176"/>
    </row>
    <row r="2678" spans="7:9" x14ac:dyDescent="0.25">
      <c r="G2678" s="176"/>
      <c r="H2678" s="177"/>
      <c r="I2678" s="176"/>
    </row>
    <row r="2679" spans="7:9" x14ac:dyDescent="0.25">
      <c r="G2679" s="176"/>
      <c r="H2679" s="177"/>
      <c r="I2679" s="176"/>
    </row>
    <row r="2680" spans="7:9" x14ac:dyDescent="0.25">
      <c r="G2680" s="176"/>
      <c r="H2680" s="177"/>
      <c r="I2680" s="176"/>
    </row>
    <row r="2681" spans="7:9" x14ac:dyDescent="0.25">
      <c r="G2681" s="176"/>
      <c r="H2681" s="177"/>
      <c r="I2681" s="176"/>
    </row>
    <row r="2682" spans="7:9" x14ac:dyDescent="0.25">
      <c r="G2682" s="176"/>
      <c r="H2682" s="177"/>
      <c r="I2682" s="176"/>
    </row>
    <row r="2683" spans="7:9" x14ac:dyDescent="0.25">
      <c r="G2683" s="176"/>
      <c r="H2683" s="177"/>
      <c r="I2683" s="176"/>
    </row>
    <row r="2684" spans="7:9" x14ac:dyDescent="0.25">
      <c r="G2684" s="176"/>
      <c r="H2684" s="177"/>
      <c r="I2684" s="176"/>
    </row>
    <row r="2685" spans="7:9" x14ac:dyDescent="0.25">
      <c r="G2685" s="176"/>
      <c r="H2685" s="177"/>
      <c r="I2685" s="176"/>
    </row>
    <row r="2686" spans="7:9" x14ac:dyDescent="0.25">
      <c r="G2686" s="176"/>
      <c r="H2686" s="177"/>
      <c r="I2686" s="176"/>
    </row>
    <row r="2687" spans="7:9" x14ac:dyDescent="0.25">
      <c r="G2687" s="176"/>
      <c r="H2687" s="177"/>
      <c r="I2687" s="176"/>
    </row>
    <row r="2688" spans="7:9" x14ac:dyDescent="0.25">
      <c r="G2688" s="176"/>
      <c r="H2688" s="177"/>
      <c r="I2688" s="176"/>
    </row>
    <row r="2689" spans="7:9" x14ac:dyDescent="0.25">
      <c r="G2689" s="176"/>
      <c r="H2689" s="177"/>
      <c r="I2689" s="176"/>
    </row>
    <row r="2690" spans="7:9" x14ac:dyDescent="0.25">
      <c r="G2690" s="176"/>
      <c r="H2690" s="177"/>
      <c r="I2690" s="176"/>
    </row>
    <row r="2691" spans="7:9" x14ac:dyDescent="0.25">
      <c r="G2691" s="176"/>
      <c r="H2691" s="177"/>
      <c r="I2691" s="176"/>
    </row>
    <row r="2692" spans="7:9" x14ac:dyDescent="0.25">
      <c r="G2692" s="176"/>
      <c r="H2692" s="177"/>
      <c r="I2692" s="176"/>
    </row>
    <row r="2693" spans="7:9" x14ac:dyDescent="0.25">
      <c r="G2693" s="176"/>
      <c r="H2693" s="177"/>
      <c r="I2693" s="176"/>
    </row>
    <row r="2694" spans="7:9" x14ac:dyDescent="0.25">
      <c r="G2694" s="176"/>
      <c r="H2694" s="177"/>
      <c r="I2694" s="176"/>
    </row>
    <row r="2695" spans="7:9" x14ac:dyDescent="0.25">
      <c r="G2695" s="176"/>
      <c r="H2695" s="177"/>
      <c r="I2695" s="176"/>
    </row>
    <row r="2696" spans="7:9" x14ac:dyDescent="0.25">
      <c r="G2696" s="176"/>
      <c r="H2696" s="177"/>
      <c r="I2696" s="176"/>
    </row>
    <row r="2697" spans="7:9" x14ac:dyDescent="0.25">
      <c r="G2697" s="176"/>
      <c r="H2697" s="177"/>
      <c r="I2697" s="176"/>
    </row>
    <row r="2698" spans="7:9" x14ac:dyDescent="0.25">
      <c r="G2698" s="176"/>
      <c r="H2698" s="177"/>
      <c r="I2698" s="176"/>
    </row>
    <row r="2699" spans="7:9" x14ac:dyDescent="0.25">
      <c r="G2699" s="176"/>
      <c r="H2699" s="177"/>
      <c r="I2699" s="176"/>
    </row>
    <row r="2700" spans="7:9" x14ac:dyDescent="0.25">
      <c r="G2700" s="176"/>
      <c r="H2700" s="177"/>
      <c r="I2700" s="176"/>
    </row>
    <row r="2701" spans="7:9" x14ac:dyDescent="0.25">
      <c r="G2701" s="176"/>
      <c r="H2701" s="177"/>
      <c r="I2701" s="176"/>
    </row>
    <row r="2702" spans="7:9" x14ac:dyDescent="0.25">
      <c r="G2702" s="176"/>
      <c r="H2702" s="177"/>
      <c r="I2702" s="176"/>
    </row>
    <row r="2703" spans="7:9" x14ac:dyDescent="0.25">
      <c r="G2703" s="176"/>
      <c r="H2703" s="177"/>
      <c r="I2703" s="176"/>
    </row>
    <row r="2704" spans="7:9" x14ac:dyDescent="0.25">
      <c r="G2704" s="176"/>
      <c r="H2704" s="177"/>
      <c r="I2704" s="176"/>
    </row>
    <row r="2705" spans="7:9" x14ac:dyDescent="0.25">
      <c r="G2705" s="176"/>
      <c r="H2705" s="177"/>
      <c r="I2705" s="176"/>
    </row>
    <row r="2706" spans="7:9" x14ac:dyDescent="0.25">
      <c r="G2706" s="176"/>
      <c r="H2706" s="177"/>
      <c r="I2706" s="176"/>
    </row>
    <row r="2707" spans="7:9" x14ac:dyDescent="0.25">
      <c r="G2707" s="176"/>
      <c r="H2707" s="177"/>
      <c r="I2707" s="176"/>
    </row>
    <row r="2708" spans="7:9" x14ac:dyDescent="0.25">
      <c r="G2708" s="176"/>
      <c r="H2708" s="177"/>
      <c r="I2708" s="176"/>
    </row>
    <row r="2709" spans="7:9" x14ac:dyDescent="0.25">
      <c r="G2709" s="176"/>
      <c r="H2709" s="177"/>
      <c r="I2709" s="176"/>
    </row>
    <row r="2710" spans="7:9" x14ac:dyDescent="0.25">
      <c r="G2710" s="176"/>
      <c r="H2710" s="177"/>
      <c r="I2710" s="176"/>
    </row>
    <row r="2711" spans="7:9" x14ac:dyDescent="0.25">
      <c r="G2711" s="176"/>
      <c r="H2711" s="177"/>
      <c r="I2711" s="176"/>
    </row>
    <row r="2712" spans="7:9" x14ac:dyDescent="0.25">
      <c r="G2712" s="176"/>
      <c r="H2712" s="177"/>
      <c r="I2712" s="176"/>
    </row>
    <row r="2713" spans="7:9" x14ac:dyDescent="0.25">
      <c r="G2713" s="176"/>
      <c r="H2713" s="177"/>
      <c r="I2713" s="176"/>
    </row>
    <row r="2714" spans="7:9" x14ac:dyDescent="0.25">
      <c r="G2714" s="176"/>
      <c r="H2714" s="177"/>
      <c r="I2714" s="176"/>
    </row>
    <row r="2715" spans="7:9" x14ac:dyDescent="0.25">
      <c r="G2715" s="176"/>
      <c r="H2715" s="177"/>
      <c r="I2715" s="176"/>
    </row>
    <row r="2716" spans="7:9" x14ac:dyDescent="0.25">
      <c r="G2716" s="176"/>
      <c r="H2716" s="177"/>
      <c r="I2716" s="176"/>
    </row>
    <row r="2717" spans="7:9" x14ac:dyDescent="0.25">
      <c r="G2717" s="176"/>
      <c r="H2717" s="177"/>
      <c r="I2717" s="176"/>
    </row>
    <row r="2718" spans="7:9" x14ac:dyDescent="0.25">
      <c r="G2718" s="176"/>
      <c r="H2718" s="177"/>
      <c r="I2718" s="176"/>
    </row>
    <row r="2719" spans="7:9" x14ac:dyDescent="0.25">
      <c r="G2719" s="176"/>
      <c r="H2719" s="177"/>
      <c r="I2719" s="176"/>
    </row>
    <row r="2720" spans="7:9" x14ac:dyDescent="0.25">
      <c r="G2720" s="176"/>
      <c r="H2720" s="177"/>
      <c r="I2720" s="176"/>
    </row>
    <row r="2721" spans="7:9" x14ac:dyDescent="0.25">
      <c r="G2721" s="176"/>
      <c r="H2721" s="177"/>
      <c r="I2721" s="176"/>
    </row>
    <row r="2722" spans="7:9" x14ac:dyDescent="0.25">
      <c r="G2722" s="176"/>
      <c r="H2722" s="177"/>
      <c r="I2722" s="176"/>
    </row>
    <row r="2723" spans="7:9" x14ac:dyDescent="0.25">
      <c r="G2723" s="176"/>
      <c r="H2723" s="177"/>
      <c r="I2723" s="176"/>
    </row>
    <row r="2724" spans="7:9" x14ac:dyDescent="0.25">
      <c r="G2724" s="176"/>
      <c r="H2724" s="177"/>
      <c r="I2724" s="176"/>
    </row>
    <row r="2725" spans="7:9" x14ac:dyDescent="0.25">
      <c r="G2725" s="176"/>
      <c r="H2725" s="177"/>
      <c r="I2725" s="176"/>
    </row>
    <row r="2726" spans="7:9" x14ac:dyDescent="0.25">
      <c r="G2726" s="176"/>
      <c r="H2726" s="177"/>
      <c r="I2726" s="176"/>
    </row>
    <row r="2727" spans="7:9" x14ac:dyDescent="0.25">
      <c r="G2727" s="176"/>
      <c r="H2727" s="177"/>
      <c r="I2727" s="176"/>
    </row>
    <row r="2728" spans="7:9" x14ac:dyDescent="0.25">
      <c r="G2728" s="176"/>
      <c r="H2728" s="177"/>
      <c r="I2728" s="176"/>
    </row>
    <row r="2729" spans="7:9" x14ac:dyDescent="0.25">
      <c r="G2729" s="176"/>
      <c r="H2729" s="177"/>
      <c r="I2729" s="176"/>
    </row>
    <row r="2730" spans="7:9" x14ac:dyDescent="0.25">
      <c r="G2730" s="176"/>
      <c r="H2730" s="177"/>
      <c r="I2730" s="176"/>
    </row>
    <row r="2731" spans="7:9" x14ac:dyDescent="0.25">
      <c r="G2731" s="176"/>
      <c r="H2731" s="177"/>
      <c r="I2731" s="176"/>
    </row>
    <row r="2732" spans="7:9" x14ac:dyDescent="0.25">
      <c r="G2732" s="176"/>
      <c r="H2732" s="177"/>
      <c r="I2732" s="176"/>
    </row>
    <row r="2733" spans="7:9" x14ac:dyDescent="0.25">
      <c r="G2733" s="176"/>
      <c r="H2733" s="177"/>
      <c r="I2733" s="176"/>
    </row>
    <row r="2734" spans="7:9" x14ac:dyDescent="0.25">
      <c r="G2734" s="176"/>
      <c r="H2734" s="177"/>
      <c r="I2734" s="176"/>
    </row>
    <row r="2735" spans="7:9" x14ac:dyDescent="0.25">
      <c r="G2735" s="176"/>
      <c r="H2735" s="177"/>
      <c r="I2735" s="176"/>
    </row>
    <row r="2736" spans="7:9" x14ac:dyDescent="0.25">
      <c r="G2736" s="176"/>
      <c r="H2736" s="177"/>
      <c r="I2736" s="176"/>
    </row>
    <row r="2737" spans="7:9" x14ac:dyDescent="0.25">
      <c r="G2737" s="176"/>
      <c r="H2737" s="177"/>
      <c r="I2737" s="176"/>
    </row>
    <row r="2738" spans="7:9" x14ac:dyDescent="0.25">
      <c r="G2738" s="176"/>
      <c r="H2738" s="177"/>
      <c r="I2738" s="176"/>
    </row>
    <row r="2739" spans="7:9" x14ac:dyDescent="0.25">
      <c r="G2739" s="176"/>
      <c r="H2739" s="177"/>
      <c r="I2739" s="176"/>
    </row>
    <row r="2740" spans="7:9" x14ac:dyDescent="0.25">
      <c r="G2740" s="176"/>
      <c r="H2740" s="177"/>
      <c r="I2740" s="176"/>
    </row>
    <row r="2741" spans="7:9" x14ac:dyDescent="0.25">
      <c r="G2741" s="176"/>
      <c r="H2741" s="177"/>
      <c r="I2741" s="176"/>
    </row>
    <row r="2742" spans="7:9" x14ac:dyDescent="0.25">
      <c r="G2742" s="176"/>
      <c r="H2742" s="177"/>
      <c r="I2742" s="176"/>
    </row>
    <row r="2743" spans="7:9" x14ac:dyDescent="0.25">
      <c r="G2743" s="176"/>
      <c r="H2743" s="177"/>
      <c r="I2743" s="176"/>
    </row>
    <row r="2744" spans="7:9" x14ac:dyDescent="0.25">
      <c r="G2744" s="176"/>
      <c r="H2744" s="177"/>
      <c r="I2744" s="176"/>
    </row>
    <row r="2745" spans="7:9" x14ac:dyDescent="0.25">
      <c r="G2745" s="176"/>
      <c r="H2745" s="177"/>
      <c r="I2745" s="176"/>
    </row>
    <row r="2746" spans="7:9" x14ac:dyDescent="0.25">
      <c r="G2746" s="176"/>
      <c r="H2746" s="177"/>
      <c r="I2746" s="176"/>
    </row>
    <row r="2747" spans="7:9" x14ac:dyDescent="0.25">
      <c r="G2747" s="176"/>
      <c r="H2747" s="177"/>
      <c r="I2747" s="176"/>
    </row>
    <row r="2748" spans="7:9" x14ac:dyDescent="0.25">
      <c r="G2748" s="176"/>
      <c r="H2748" s="177"/>
      <c r="I2748" s="176"/>
    </row>
    <row r="2749" spans="7:9" x14ac:dyDescent="0.25">
      <c r="G2749" s="176"/>
      <c r="H2749" s="177"/>
      <c r="I2749" s="176"/>
    </row>
    <row r="2750" spans="7:9" x14ac:dyDescent="0.25">
      <c r="G2750" s="176"/>
      <c r="H2750" s="177"/>
      <c r="I2750" s="176"/>
    </row>
    <row r="2751" spans="7:9" x14ac:dyDescent="0.25">
      <c r="G2751" s="176"/>
      <c r="H2751" s="177"/>
      <c r="I2751" s="176"/>
    </row>
    <row r="2752" spans="7:9" x14ac:dyDescent="0.25">
      <c r="G2752" s="176"/>
      <c r="H2752" s="177"/>
      <c r="I2752" s="176"/>
    </row>
    <row r="2753" spans="7:9" x14ac:dyDescent="0.25">
      <c r="G2753" s="176"/>
      <c r="H2753" s="177"/>
      <c r="I2753" s="176"/>
    </row>
    <row r="2754" spans="7:9" x14ac:dyDescent="0.25">
      <c r="G2754" s="176"/>
      <c r="H2754" s="177"/>
      <c r="I2754" s="176"/>
    </row>
    <row r="2755" spans="7:9" x14ac:dyDescent="0.25">
      <c r="G2755" s="176"/>
      <c r="H2755" s="177"/>
      <c r="I2755" s="176"/>
    </row>
    <row r="2756" spans="7:9" x14ac:dyDescent="0.25">
      <c r="G2756" s="176"/>
      <c r="H2756" s="177"/>
      <c r="I2756" s="176"/>
    </row>
    <row r="2757" spans="7:9" x14ac:dyDescent="0.25">
      <c r="G2757" s="176"/>
      <c r="H2757" s="177"/>
      <c r="I2757" s="176"/>
    </row>
    <row r="2758" spans="7:9" x14ac:dyDescent="0.25">
      <c r="G2758" s="176"/>
      <c r="H2758" s="177"/>
      <c r="I2758" s="176"/>
    </row>
    <row r="2759" spans="7:9" x14ac:dyDescent="0.25">
      <c r="G2759" s="176"/>
      <c r="H2759" s="177"/>
      <c r="I2759" s="176"/>
    </row>
    <row r="2760" spans="7:9" x14ac:dyDescent="0.25">
      <c r="G2760" s="176"/>
      <c r="H2760" s="177"/>
      <c r="I2760" s="176"/>
    </row>
    <row r="2761" spans="7:9" x14ac:dyDescent="0.25">
      <c r="G2761" s="176"/>
      <c r="H2761" s="177"/>
      <c r="I2761" s="176"/>
    </row>
    <row r="2762" spans="7:9" x14ac:dyDescent="0.25">
      <c r="G2762" s="176"/>
      <c r="H2762" s="177"/>
      <c r="I2762" s="176"/>
    </row>
    <row r="2763" spans="7:9" x14ac:dyDescent="0.25">
      <c r="G2763" s="176"/>
      <c r="H2763" s="177"/>
      <c r="I2763" s="176"/>
    </row>
    <row r="2764" spans="7:9" x14ac:dyDescent="0.25">
      <c r="G2764" s="176"/>
      <c r="H2764" s="177"/>
      <c r="I2764" s="176"/>
    </row>
    <row r="2765" spans="7:9" x14ac:dyDescent="0.25">
      <c r="G2765" s="176"/>
      <c r="H2765" s="177"/>
      <c r="I2765" s="176"/>
    </row>
    <row r="2766" spans="7:9" x14ac:dyDescent="0.25">
      <c r="G2766" s="176"/>
      <c r="H2766" s="177"/>
      <c r="I2766" s="176"/>
    </row>
    <row r="2767" spans="7:9" x14ac:dyDescent="0.25">
      <c r="G2767" s="176"/>
      <c r="H2767" s="177"/>
      <c r="I2767" s="176"/>
    </row>
    <row r="2768" spans="7:9" x14ac:dyDescent="0.25">
      <c r="G2768" s="176"/>
      <c r="H2768" s="177"/>
      <c r="I2768" s="176"/>
    </row>
    <row r="2769" spans="7:9" x14ac:dyDescent="0.25">
      <c r="G2769" s="176"/>
      <c r="H2769" s="177"/>
      <c r="I2769" s="176"/>
    </row>
    <row r="2770" spans="7:9" x14ac:dyDescent="0.25">
      <c r="G2770" s="176"/>
      <c r="H2770" s="177"/>
      <c r="I2770" s="176"/>
    </row>
    <row r="2771" spans="7:9" x14ac:dyDescent="0.25">
      <c r="G2771" s="176"/>
      <c r="H2771" s="177"/>
      <c r="I2771" s="176"/>
    </row>
    <row r="2772" spans="7:9" x14ac:dyDescent="0.25">
      <c r="G2772" s="176"/>
      <c r="H2772" s="177"/>
      <c r="I2772" s="176"/>
    </row>
    <row r="2773" spans="7:9" x14ac:dyDescent="0.25">
      <c r="G2773" s="176"/>
      <c r="H2773" s="177"/>
      <c r="I2773" s="176"/>
    </row>
    <row r="2774" spans="7:9" x14ac:dyDescent="0.25">
      <c r="G2774" s="176"/>
      <c r="H2774" s="177"/>
      <c r="I2774" s="176"/>
    </row>
    <row r="2775" spans="7:9" x14ac:dyDescent="0.25">
      <c r="G2775" s="176"/>
      <c r="H2775" s="177"/>
      <c r="I2775" s="176"/>
    </row>
    <row r="2776" spans="7:9" x14ac:dyDescent="0.25">
      <c r="G2776" s="176"/>
      <c r="H2776" s="177"/>
      <c r="I2776" s="176"/>
    </row>
    <row r="2777" spans="7:9" x14ac:dyDescent="0.25">
      <c r="G2777" s="176"/>
      <c r="H2777" s="177"/>
      <c r="I2777" s="176"/>
    </row>
    <row r="2778" spans="7:9" x14ac:dyDescent="0.25">
      <c r="G2778" s="176"/>
      <c r="H2778" s="177"/>
      <c r="I2778" s="176"/>
    </row>
    <row r="2779" spans="7:9" x14ac:dyDescent="0.25">
      <c r="G2779" s="176"/>
      <c r="H2779" s="177"/>
      <c r="I2779" s="176"/>
    </row>
    <row r="2780" spans="7:9" x14ac:dyDescent="0.25">
      <c r="G2780" s="176"/>
      <c r="H2780" s="177"/>
      <c r="I2780" s="176"/>
    </row>
    <row r="2781" spans="7:9" x14ac:dyDescent="0.25">
      <c r="G2781" s="176"/>
      <c r="H2781" s="177"/>
      <c r="I2781" s="176"/>
    </row>
    <row r="2782" spans="7:9" x14ac:dyDescent="0.25">
      <c r="G2782" s="176"/>
      <c r="H2782" s="177"/>
      <c r="I2782" s="176"/>
    </row>
    <row r="2783" spans="7:9" x14ac:dyDescent="0.25">
      <c r="G2783" s="176"/>
      <c r="H2783" s="177"/>
      <c r="I2783" s="176"/>
    </row>
    <row r="2784" spans="7:9" x14ac:dyDescent="0.25">
      <c r="G2784" s="176"/>
      <c r="H2784" s="177"/>
      <c r="I2784" s="176"/>
    </row>
    <row r="2785" spans="7:9" x14ac:dyDescent="0.25">
      <c r="G2785" s="176"/>
      <c r="H2785" s="177"/>
      <c r="I2785" s="176"/>
    </row>
    <row r="2786" spans="7:9" x14ac:dyDescent="0.25">
      <c r="G2786" s="176"/>
      <c r="H2786" s="177"/>
      <c r="I2786" s="176"/>
    </row>
    <row r="2787" spans="7:9" x14ac:dyDescent="0.25">
      <c r="G2787" s="176"/>
      <c r="H2787" s="177"/>
      <c r="I2787" s="176"/>
    </row>
    <row r="2788" spans="7:9" x14ac:dyDescent="0.25">
      <c r="G2788" s="176"/>
      <c r="H2788" s="177"/>
      <c r="I2788" s="176"/>
    </row>
    <row r="2789" spans="7:9" x14ac:dyDescent="0.25">
      <c r="G2789" s="176"/>
      <c r="H2789" s="177"/>
      <c r="I2789" s="176"/>
    </row>
    <row r="2790" spans="7:9" x14ac:dyDescent="0.25">
      <c r="G2790" s="176"/>
      <c r="H2790" s="177"/>
      <c r="I2790" s="176"/>
    </row>
    <row r="2791" spans="7:9" x14ac:dyDescent="0.25">
      <c r="G2791" s="176"/>
      <c r="H2791" s="177"/>
      <c r="I2791" s="176"/>
    </row>
    <row r="2792" spans="7:9" x14ac:dyDescent="0.25">
      <c r="G2792" s="176"/>
      <c r="H2792" s="177"/>
      <c r="I2792" s="176"/>
    </row>
    <row r="2793" spans="7:9" x14ac:dyDescent="0.25">
      <c r="G2793" s="176"/>
      <c r="H2793" s="177"/>
      <c r="I2793" s="176"/>
    </row>
    <row r="2794" spans="7:9" x14ac:dyDescent="0.25">
      <c r="G2794" s="176"/>
      <c r="H2794" s="177"/>
      <c r="I2794" s="176"/>
    </row>
    <row r="2795" spans="7:9" x14ac:dyDescent="0.25">
      <c r="G2795" s="176"/>
      <c r="H2795" s="177"/>
      <c r="I2795" s="176"/>
    </row>
    <row r="2796" spans="7:9" x14ac:dyDescent="0.25">
      <c r="G2796" s="176"/>
      <c r="H2796" s="177"/>
      <c r="I2796" s="176"/>
    </row>
    <row r="2797" spans="7:9" x14ac:dyDescent="0.25">
      <c r="G2797" s="176"/>
      <c r="H2797" s="177"/>
      <c r="I2797" s="176"/>
    </row>
    <row r="2798" spans="7:9" x14ac:dyDescent="0.25">
      <c r="G2798" s="176"/>
      <c r="H2798" s="177"/>
      <c r="I2798" s="176"/>
    </row>
    <row r="2799" spans="7:9" x14ac:dyDescent="0.25">
      <c r="G2799" s="176"/>
      <c r="H2799" s="177"/>
      <c r="I2799" s="176"/>
    </row>
    <row r="2800" spans="7:9" x14ac:dyDescent="0.25">
      <c r="G2800" s="176"/>
      <c r="H2800" s="177"/>
      <c r="I2800" s="176"/>
    </row>
    <row r="2801" spans="7:9" x14ac:dyDescent="0.25">
      <c r="G2801" s="176"/>
      <c r="H2801" s="177"/>
      <c r="I2801" s="176"/>
    </row>
    <row r="2802" spans="7:9" x14ac:dyDescent="0.25">
      <c r="G2802" s="176"/>
      <c r="H2802" s="177"/>
      <c r="I2802" s="176"/>
    </row>
    <row r="2803" spans="7:9" x14ac:dyDescent="0.25">
      <c r="G2803" s="176"/>
      <c r="H2803" s="177"/>
      <c r="I2803" s="176"/>
    </row>
    <row r="2804" spans="7:9" x14ac:dyDescent="0.25">
      <c r="G2804" s="176"/>
      <c r="H2804" s="177"/>
      <c r="I2804" s="176"/>
    </row>
    <row r="2805" spans="7:9" x14ac:dyDescent="0.25">
      <c r="G2805" s="176"/>
      <c r="H2805" s="177"/>
      <c r="I2805" s="176"/>
    </row>
    <row r="2806" spans="7:9" x14ac:dyDescent="0.25">
      <c r="G2806" s="176"/>
      <c r="H2806" s="177"/>
      <c r="I2806" s="176"/>
    </row>
    <row r="2807" spans="7:9" x14ac:dyDescent="0.25">
      <c r="G2807" s="176"/>
      <c r="H2807" s="177"/>
      <c r="I2807" s="176"/>
    </row>
    <row r="2808" spans="7:9" x14ac:dyDescent="0.25">
      <c r="G2808" s="176"/>
      <c r="H2808" s="177"/>
      <c r="I2808" s="176"/>
    </row>
    <row r="2809" spans="7:9" x14ac:dyDescent="0.25">
      <c r="G2809" s="176"/>
      <c r="H2809" s="177"/>
      <c r="I2809" s="176"/>
    </row>
    <row r="2810" spans="7:9" x14ac:dyDescent="0.25">
      <c r="G2810" s="176"/>
      <c r="H2810" s="177"/>
      <c r="I2810" s="176"/>
    </row>
    <row r="2811" spans="7:9" x14ac:dyDescent="0.25">
      <c r="G2811" s="176"/>
      <c r="H2811" s="177"/>
      <c r="I2811" s="176"/>
    </row>
    <row r="2812" spans="7:9" x14ac:dyDescent="0.25">
      <c r="G2812" s="176"/>
      <c r="H2812" s="177"/>
      <c r="I2812" s="176"/>
    </row>
    <row r="2813" spans="7:9" x14ac:dyDescent="0.25">
      <c r="G2813" s="176"/>
      <c r="H2813" s="177"/>
      <c r="I2813" s="176"/>
    </row>
    <row r="2814" spans="7:9" x14ac:dyDescent="0.25">
      <c r="G2814" s="176"/>
      <c r="H2814" s="177"/>
      <c r="I2814" s="176"/>
    </row>
    <row r="2815" spans="7:9" x14ac:dyDescent="0.25">
      <c r="G2815" s="176"/>
      <c r="H2815" s="177"/>
      <c r="I2815" s="176"/>
    </row>
    <row r="2816" spans="7:9" x14ac:dyDescent="0.25">
      <c r="G2816" s="176"/>
      <c r="H2816" s="177"/>
      <c r="I2816" s="176"/>
    </row>
    <row r="2817" spans="7:9" x14ac:dyDescent="0.25">
      <c r="G2817" s="176"/>
      <c r="H2817" s="177"/>
      <c r="I2817" s="176"/>
    </row>
    <row r="2818" spans="7:9" x14ac:dyDescent="0.25">
      <c r="G2818" s="176"/>
      <c r="H2818" s="177"/>
      <c r="I2818" s="176"/>
    </row>
    <row r="2819" spans="7:9" x14ac:dyDescent="0.25">
      <c r="G2819" s="176"/>
      <c r="H2819" s="177"/>
      <c r="I2819" s="176"/>
    </row>
    <row r="2820" spans="7:9" x14ac:dyDescent="0.25">
      <c r="G2820" s="176"/>
      <c r="H2820" s="177"/>
      <c r="I2820" s="176"/>
    </row>
    <row r="2821" spans="7:9" x14ac:dyDescent="0.25">
      <c r="G2821" s="176"/>
      <c r="H2821" s="177"/>
      <c r="I2821" s="176"/>
    </row>
    <row r="2822" spans="7:9" x14ac:dyDescent="0.25">
      <c r="G2822" s="176"/>
      <c r="H2822" s="177"/>
      <c r="I2822" s="176"/>
    </row>
    <row r="2823" spans="7:9" x14ac:dyDescent="0.25">
      <c r="G2823" s="176"/>
      <c r="H2823" s="177"/>
      <c r="I2823" s="176"/>
    </row>
    <row r="2824" spans="7:9" x14ac:dyDescent="0.25">
      <c r="G2824" s="176"/>
      <c r="H2824" s="177"/>
      <c r="I2824" s="176"/>
    </row>
    <row r="2825" spans="7:9" x14ac:dyDescent="0.25">
      <c r="G2825" s="176"/>
      <c r="H2825" s="177"/>
      <c r="I2825" s="176"/>
    </row>
    <row r="2826" spans="7:9" x14ac:dyDescent="0.25">
      <c r="G2826" s="176"/>
      <c r="H2826" s="177"/>
      <c r="I2826" s="176"/>
    </row>
    <row r="2827" spans="7:9" x14ac:dyDescent="0.25">
      <c r="G2827" s="176"/>
      <c r="H2827" s="177"/>
      <c r="I2827" s="176"/>
    </row>
    <row r="2828" spans="7:9" x14ac:dyDescent="0.25">
      <c r="G2828" s="176"/>
      <c r="H2828" s="177"/>
      <c r="I2828" s="176"/>
    </row>
    <row r="2829" spans="7:9" x14ac:dyDescent="0.25">
      <c r="G2829" s="176"/>
      <c r="H2829" s="177"/>
      <c r="I2829" s="176"/>
    </row>
    <row r="2830" spans="7:9" x14ac:dyDescent="0.25">
      <c r="G2830" s="176"/>
      <c r="H2830" s="177"/>
      <c r="I2830" s="176"/>
    </row>
    <row r="2831" spans="7:9" x14ac:dyDescent="0.25">
      <c r="G2831" s="176"/>
      <c r="H2831" s="177"/>
      <c r="I2831" s="176"/>
    </row>
    <row r="2832" spans="7:9" x14ac:dyDescent="0.25">
      <c r="G2832" s="176"/>
      <c r="H2832" s="177"/>
      <c r="I2832" s="176"/>
    </row>
    <row r="2833" spans="7:9" x14ac:dyDescent="0.25">
      <c r="G2833" s="176"/>
      <c r="H2833" s="177"/>
      <c r="I2833" s="176"/>
    </row>
    <row r="2834" spans="7:9" x14ac:dyDescent="0.25">
      <c r="G2834" s="176"/>
      <c r="H2834" s="177"/>
      <c r="I2834" s="176"/>
    </row>
    <row r="2835" spans="7:9" x14ac:dyDescent="0.25">
      <c r="G2835" s="176"/>
      <c r="H2835" s="177"/>
      <c r="I2835" s="176"/>
    </row>
    <row r="2836" spans="7:9" x14ac:dyDescent="0.25">
      <c r="G2836" s="176"/>
      <c r="H2836" s="177"/>
      <c r="I2836" s="176"/>
    </row>
    <row r="2837" spans="7:9" x14ac:dyDescent="0.25">
      <c r="G2837" s="176"/>
      <c r="H2837" s="177"/>
      <c r="I2837" s="176"/>
    </row>
    <row r="2838" spans="7:9" x14ac:dyDescent="0.25">
      <c r="G2838" s="176"/>
      <c r="H2838" s="177"/>
      <c r="I2838" s="176"/>
    </row>
    <row r="2839" spans="7:9" x14ac:dyDescent="0.25">
      <c r="G2839" s="176"/>
      <c r="H2839" s="177"/>
      <c r="I2839" s="176"/>
    </row>
    <row r="2840" spans="7:9" x14ac:dyDescent="0.25">
      <c r="G2840" s="176"/>
      <c r="H2840" s="177"/>
      <c r="I2840" s="176"/>
    </row>
    <row r="2841" spans="7:9" x14ac:dyDescent="0.25">
      <c r="G2841" s="176"/>
      <c r="H2841" s="177"/>
      <c r="I2841" s="176"/>
    </row>
    <row r="2842" spans="7:9" x14ac:dyDescent="0.25">
      <c r="G2842" s="176"/>
      <c r="H2842" s="177"/>
      <c r="I2842" s="176"/>
    </row>
    <row r="2843" spans="7:9" x14ac:dyDescent="0.25">
      <c r="G2843" s="176"/>
      <c r="H2843" s="177"/>
      <c r="I2843" s="176"/>
    </row>
    <row r="2844" spans="7:9" x14ac:dyDescent="0.25">
      <c r="G2844" s="176"/>
      <c r="H2844" s="177"/>
      <c r="I2844" s="176"/>
    </row>
    <row r="2845" spans="7:9" x14ac:dyDescent="0.25">
      <c r="G2845" s="176"/>
      <c r="H2845" s="177"/>
      <c r="I2845" s="176"/>
    </row>
    <row r="2846" spans="7:9" x14ac:dyDescent="0.25">
      <c r="G2846" s="176"/>
      <c r="H2846" s="177"/>
      <c r="I2846" s="176"/>
    </row>
    <row r="2847" spans="7:9" x14ac:dyDescent="0.25">
      <c r="G2847" s="176"/>
      <c r="H2847" s="177"/>
      <c r="I2847" s="176"/>
    </row>
    <row r="2848" spans="7:9" x14ac:dyDescent="0.25">
      <c r="G2848" s="176"/>
      <c r="H2848" s="177"/>
      <c r="I2848" s="176"/>
    </row>
    <row r="2849" spans="7:9" x14ac:dyDescent="0.25">
      <c r="G2849" s="176"/>
      <c r="H2849" s="177"/>
      <c r="I2849" s="176"/>
    </row>
    <row r="2850" spans="7:9" x14ac:dyDescent="0.25">
      <c r="G2850" s="176"/>
      <c r="H2850" s="177"/>
      <c r="I2850" s="176"/>
    </row>
    <row r="2851" spans="7:9" x14ac:dyDescent="0.25">
      <c r="G2851" s="176"/>
      <c r="H2851" s="177"/>
      <c r="I2851" s="176"/>
    </row>
    <row r="2852" spans="7:9" x14ac:dyDescent="0.25">
      <c r="G2852" s="176"/>
      <c r="H2852" s="177"/>
      <c r="I2852" s="176"/>
    </row>
    <row r="2853" spans="7:9" x14ac:dyDescent="0.25">
      <c r="G2853" s="176"/>
      <c r="H2853" s="177"/>
      <c r="I2853" s="176"/>
    </row>
    <row r="2854" spans="7:9" x14ac:dyDescent="0.25">
      <c r="G2854" s="176"/>
      <c r="H2854" s="177"/>
      <c r="I2854" s="176"/>
    </row>
    <row r="2855" spans="7:9" x14ac:dyDescent="0.25">
      <c r="G2855" s="176"/>
      <c r="H2855" s="177"/>
      <c r="I2855" s="176"/>
    </row>
    <row r="2856" spans="7:9" x14ac:dyDescent="0.25">
      <c r="G2856" s="176"/>
      <c r="H2856" s="177"/>
      <c r="I2856" s="176"/>
    </row>
    <row r="2857" spans="7:9" x14ac:dyDescent="0.25">
      <c r="G2857" s="176"/>
      <c r="H2857" s="177"/>
      <c r="I2857" s="176"/>
    </row>
    <row r="2858" spans="7:9" x14ac:dyDescent="0.25">
      <c r="G2858" s="176"/>
      <c r="H2858" s="177"/>
      <c r="I2858" s="176"/>
    </row>
    <row r="2859" spans="7:9" x14ac:dyDescent="0.25">
      <c r="G2859" s="176"/>
      <c r="H2859" s="177"/>
      <c r="I2859" s="176"/>
    </row>
    <row r="2860" spans="7:9" x14ac:dyDescent="0.25">
      <c r="G2860" s="176"/>
      <c r="H2860" s="177"/>
      <c r="I2860" s="176"/>
    </row>
    <row r="2861" spans="7:9" x14ac:dyDescent="0.25">
      <c r="G2861" s="176"/>
      <c r="H2861" s="177"/>
      <c r="I2861" s="176"/>
    </row>
    <row r="2862" spans="7:9" x14ac:dyDescent="0.25">
      <c r="G2862" s="176"/>
      <c r="H2862" s="177"/>
      <c r="I2862" s="176"/>
    </row>
    <row r="2863" spans="7:9" x14ac:dyDescent="0.25">
      <c r="G2863" s="176"/>
      <c r="H2863" s="177"/>
      <c r="I2863" s="176"/>
    </row>
    <row r="2864" spans="7:9" x14ac:dyDescent="0.25">
      <c r="G2864" s="176"/>
      <c r="H2864" s="177"/>
      <c r="I2864" s="176"/>
    </row>
    <row r="2865" spans="7:9" x14ac:dyDescent="0.25">
      <c r="G2865" s="176"/>
      <c r="H2865" s="177"/>
      <c r="I2865" s="176"/>
    </row>
    <row r="2866" spans="7:9" x14ac:dyDescent="0.25">
      <c r="G2866" s="176"/>
      <c r="H2866" s="177"/>
      <c r="I2866" s="176"/>
    </row>
    <row r="2867" spans="7:9" x14ac:dyDescent="0.25">
      <c r="G2867" s="176"/>
      <c r="H2867" s="177"/>
      <c r="I2867" s="176"/>
    </row>
    <row r="2868" spans="7:9" x14ac:dyDescent="0.25">
      <c r="G2868" s="176"/>
      <c r="H2868" s="177"/>
      <c r="I2868" s="176"/>
    </row>
    <row r="2869" spans="7:9" x14ac:dyDescent="0.25">
      <c r="G2869" s="176"/>
      <c r="H2869" s="177"/>
      <c r="I2869" s="176"/>
    </row>
    <row r="2870" spans="7:9" x14ac:dyDescent="0.25">
      <c r="G2870" s="176"/>
      <c r="H2870" s="177"/>
      <c r="I2870" s="176"/>
    </row>
    <row r="2871" spans="7:9" x14ac:dyDescent="0.25">
      <c r="G2871" s="176"/>
      <c r="H2871" s="177"/>
      <c r="I2871" s="176"/>
    </row>
    <row r="2872" spans="7:9" x14ac:dyDescent="0.25">
      <c r="G2872" s="176"/>
      <c r="H2872" s="177"/>
      <c r="I2872" s="176"/>
    </row>
    <row r="2873" spans="7:9" x14ac:dyDescent="0.25">
      <c r="G2873" s="176"/>
      <c r="H2873" s="177"/>
      <c r="I2873" s="176"/>
    </row>
    <row r="2874" spans="7:9" x14ac:dyDescent="0.25">
      <c r="G2874" s="176"/>
      <c r="H2874" s="177"/>
      <c r="I2874" s="176"/>
    </row>
    <row r="2875" spans="7:9" x14ac:dyDescent="0.25">
      <c r="G2875" s="176"/>
      <c r="H2875" s="177"/>
      <c r="I2875" s="176"/>
    </row>
    <row r="2876" spans="7:9" x14ac:dyDescent="0.25">
      <c r="G2876" s="176"/>
      <c r="H2876" s="177"/>
      <c r="I2876" s="176"/>
    </row>
    <row r="2877" spans="7:9" x14ac:dyDescent="0.25">
      <c r="G2877" s="176"/>
      <c r="H2877" s="177"/>
      <c r="I2877" s="176"/>
    </row>
    <row r="2878" spans="7:9" x14ac:dyDescent="0.25">
      <c r="G2878" s="176"/>
      <c r="H2878" s="177"/>
      <c r="I2878" s="176"/>
    </row>
    <row r="2879" spans="7:9" x14ac:dyDescent="0.25">
      <c r="G2879" s="176"/>
      <c r="H2879" s="177"/>
      <c r="I2879" s="176"/>
    </row>
    <row r="2880" spans="7:9" x14ac:dyDescent="0.25">
      <c r="G2880" s="176"/>
      <c r="H2880" s="177"/>
      <c r="I2880" s="176"/>
    </row>
    <row r="2881" spans="7:9" x14ac:dyDescent="0.25">
      <c r="G2881" s="176"/>
      <c r="H2881" s="177"/>
      <c r="I2881" s="176"/>
    </row>
    <row r="2882" spans="7:9" x14ac:dyDescent="0.25">
      <c r="G2882" s="176"/>
      <c r="H2882" s="177"/>
      <c r="I2882" s="176"/>
    </row>
    <row r="2883" spans="7:9" x14ac:dyDescent="0.25">
      <c r="G2883" s="176"/>
      <c r="H2883" s="177"/>
      <c r="I2883" s="176"/>
    </row>
    <row r="2884" spans="7:9" x14ac:dyDescent="0.25">
      <c r="G2884" s="176"/>
      <c r="H2884" s="177"/>
      <c r="I2884" s="176"/>
    </row>
    <row r="2885" spans="7:9" x14ac:dyDescent="0.25">
      <c r="G2885" s="176"/>
      <c r="H2885" s="177"/>
      <c r="I2885" s="176"/>
    </row>
    <row r="2886" spans="7:9" x14ac:dyDescent="0.25">
      <c r="G2886" s="176"/>
      <c r="H2886" s="177"/>
      <c r="I2886" s="176"/>
    </row>
    <row r="2887" spans="7:9" x14ac:dyDescent="0.25">
      <c r="G2887" s="176"/>
      <c r="H2887" s="177"/>
      <c r="I2887" s="176"/>
    </row>
    <row r="2888" spans="7:9" x14ac:dyDescent="0.25">
      <c r="G2888" s="176"/>
      <c r="H2888" s="177"/>
      <c r="I2888" s="176"/>
    </row>
    <row r="2889" spans="7:9" x14ac:dyDescent="0.25">
      <c r="G2889" s="176"/>
      <c r="H2889" s="177"/>
      <c r="I2889" s="176"/>
    </row>
    <row r="2890" spans="7:9" x14ac:dyDescent="0.25">
      <c r="G2890" s="176"/>
      <c r="H2890" s="177"/>
      <c r="I2890" s="176"/>
    </row>
    <row r="2891" spans="7:9" x14ac:dyDescent="0.25">
      <c r="G2891" s="176"/>
      <c r="H2891" s="177"/>
      <c r="I2891" s="176"/>
    </row>
    <row r="2892" spans="7:9" x14ac:dyDescent="0.25">
      <c r="G2892" s="176"/>
      <c r="H2892" s="177"/>
      <c r="I2892" s="176"/>
    </row>
    <row r="2893" spans="7:9" x14ac:dyDescent="0.25">
      <c r="G2893" s="176"/>
      <c r="H2893" s="177"/>
      <c r="I2893" s="176"/>
    </row>
    <row r="2894" spans="7:9" x14ac:dyDescent="0.25">
      <c r="G2894" s="176"/>
      <c r="H2894" s="177"/>
      <c r="I2894" s="176"/>
    </row>
    <row r="2895" spans="7:9" x14ac:dyDescent="0.25">
      <c r="G2895" s="176"/>
      <c r="H2895" s="177"/>
      <c r="I2895" s="176"/>
    </row>
    <row r="2896" spans="7:9" x14ac:dyDescent="0.25">
      <c r="G2896" s="176"/>
      <c r="H2896" s="177"/>
      <c r="I2896" s="176"/>
    </row>
    <row r="2897" spans="7:9" x14ac:dyDescent="0.25">
      <c r="G2897" s="176"/>
      <c r="H2897" s="177"/>
      <c r="I2897" s="176"/>
    </row>
    <row r="2898" spans="7:9" x14ac:dyDescent="0.25">
      <c r="G2898" s="176"/>
      <c r="H2898" s="177"/>
      <c r="I2898" s="176"/>
    </row>
    <row r="2899" spans="7:9" x14ac:dyDescent="0.25">
      <c r="G2899" s="176"/>
      <c r="H2899" s="177"/>
      <c r="I2899" s="176"/>
    </row>
    <row r="2900" spans="7:9" x14ac:dyDescent="0.25">
      <c r="G2900" s="176"/>
      <c r="H2900" s="177"/>
      <c r="I2900" s="176"/>
    </row>
    <row r="2901" spans="7:9" x14ac:dyDescent="0.25">
      <c r="G2901" s="176"/>
      <c r="H2901" s="177"/>
      <c r="I2901" s="176"/>
    </row>
    <row r="2902" spans="7:9" x14ac:dyDescent="0.25">
      <c r="G2902" s="176"/>
      <c r="H2902" s="177"/>
      <c r="I2902" s="176"/>
    </row>
    <row r="2903" spans="7:9" x14ac:dyDescent="0.25">
      <c r="G2903" s="176"/>
      <c r="H2903" s="177"/>
      <c r="I2903" s="176"/>
    </row>
    <row r="2904" spans="7:9" x14ac:dyDescent="0.25">
      <c r="G2904" s="176"/>
      <c r="H2904" s="177"/>
      <c r="I2904" s="176"/>
    </row>
    <row r="2905" spans="7:9" x14ac:dyDescent="0.25">
      <c r="G2905" s="176"/>
      <c r="H2905" s="177"/>
      <c r="I2905" s="176"/>
    </row>
    <row r="2906" spans="7:9" x14ac:dyDescent="0.25">
      <c r="G2906" s="176"/>
      <c r="H2906" s="177"/>
      <c r="I2906" s="176"/>
    </row>
    <row r="2907" spans="7:9" x14ac:dyDescent="0.25">
      <c r="G2907" s="176"/>
      <c r="H2907" s="177"/>
      <c r="I2907" s="176"/>
    </row>
    <row r="2908" spans="7:9" x14ac:dyDescent="0.25">
      <c r="G2908" s="176"/>
      <c r="H2908" s="177"/>
      <c r="I2908" s="176"/>
    </row>
    <row r="2909" spans="7:9" x14ac:dyDescent="0.25">
      <c r="G2909" s="176"/>
      <c r="H2909" s="177"/>
      <c r="I2909" s="176"/>
    </row>
    <row r="2910" spans="7:9" x14ac:dyDescent="0.25">
      <c r="G2910" s="176"/>
      <c r="H2910" s="177"/>
      <c r="I2910" s="176"/>
    </row>
    <row r="2911" spans="7:9" x14ac:dyDescent="0.25">
      <c r="G2911" s="176"/>
      <c r="H2911" s="177"/>
      <c r="I2911" s="176"/>
    </row>
    <row r="2912" spans="7:9" x14ac:dyDescent="0.25">
      <c r="G2912" s="176"/>
      <c r="H2912" s="177"/>
      <c r="I2912" s="176"/>
    </row>
    <row r="2913" spans="7:9" x14ac:dyDescent="0.25">
      <c r="G2913" s="176"/>
      <c r="H2913" s="177"/>
      <c r="I2913" s="176"/>
    </row>
    <row r="2914" spans="7:9" x14ac:dyDescent="0.25">
      <c r="G2914" s="176"/>
      <c r="H2914" s="177"/>
      <c r="I2914" s="176"/>
    </row>
    <row r="2915" spans="7:9" x14ac:dyDescent="0.25">
      <c r="G2915" s="176"/>
      <c r="H2915" s="177"/>
      <c r="I2915" s="176"/>
    </row>
    <row r="2916" spans="7:9" x14ac:dyDescent="0.25">
      <c r="G2916" s="176"/>
      <c r="H2916" s="177"/>
      <c r="I2916" s="176"/>
    </row>
    <row r="2917" spans="7:9" x14ac:dyDescent="0.25">
      <c r="G2917" s="176"/>
      <c r="H2917" s="177"/>
      <c r="I2917" s="176"/>
    </row>
    <row r="2918" spans="7:9" x14ac:dyDescent="0.25">
      <c r="G2918" s="176"/>
      <c r="H2918" s="177"/>
      <c r="I2918" s="176"/>
    </row>
    <row r="2919" spans="7:9" x14ac:dyDescent="0.25">
      <c r="G2919" s="176"/>
      <c r="H2919" s="177"/>
      <c r="I2919" s="176"/>
    </row>
    <row r="2920" spans="7:9" x14ac:dyDescent="0.25">
      <c r="G2920" s="176"/>
      <c r="H2920" s="177"/>
      <c r="I2920" s="176"/>
    </row>
    <row r="2921" spans="7:9" x14ac:dyDescent="0.25">
      <c r="G2921" s="176"/>
      <c r="H2921" s="177"/>
      <c r="I2921" s="176"/>
    </row>
    <row r="2922" spans="7:9" x14ac:dyDescent="0.25">
      <c r="G2922" s="176"/>
      <c r="H2922" s="177"/>
      <c r="I2922" s="176"/>
    </row>
    <row r="2923" spans="7:9" x14ac:dyDescent="0.25">
      <c r="G2923" s="176"/>
      <c r="H2923" s="177"/>
      <c r="I2923" s="176"/>
    </row>
    <row r="2924" spans="7:9" x14ac:dyDescent="0.25">
      <c r="G2924" s="176"/>
      <c r="H2924" s="177"/>
      <c r="I2924" s="176"/>
    </row>
    <row r="2925" spans="7:9" x14ac:dyDescent="0.25">
      <c r="G2925" s="176"/>
      <c r="H2925" s="177"/>
      <c r="I2925" s="176"/>
    </row>
    <row r="2926" spans="7:9" x14ac:dyDescent="0.25">
      <c r="G2926" s="176"/>
      <c r="H2926" s="177"/>
      <c r="I2926" s="176"/>
    </row>
    <row r="2927" spans="7:9" x14ac:dyDescent="0.25">
      <c r="G2927" s="176"/>
      <c r="H2927" s="177"/>
      <c r="I2927" s="176"/>
    </row>
    <row r="2928" spans="7:9" x14ac:dyDescent="0.25">
      <c r="G2928" s="176"/>
      <c r="H2928" s="177"/>
      <c r="I2928" s="176"/>
    </row>
    <row r="2929" spans="7:9" x14ac:dyDescent="0.25">
      <c r="G2929" s="176"/>
      <c r="H2929" s="177"/>
      <c r="I2929" s="176"/>
    </row>
    <row r="2930" spans="7:9" x14ac:dyDescent="0.25">
      <c r="G2930" s="176"/>
      <c r="H2930" s="177"/>
      <c r="I2930" s="176"/>
    </row>
    <row r="2931" spans="7:9" x14ac:dyDescent="0.25">
      <c r="G2931" s="176"/>
      <c r="H2931" s="177"/>
      <c r="I2931" s="176"/>
    </row>
    <row r="2932" spans="7:9" x14ac:dyDescent="0.25">
      <c r="G2932" s="176"/>
      <c r="H2932" s="177"/>
      <c r="I2932" s="176"/>
    </row>
    <row r="2933" spans="7:9" x14ac:dyDescent="0.25">
      <c r="G2933" s="176"/>
      <c r="H2933" s="177"/>
      <c r="I2933" s="176"/>
    </row>
    <row r="2934" spans="7:9" x14ac:dyDescent="0.25">
      <c r="G2934" s="176"/>
      <c r="H2934" s="177"/>
      <c r="I2934" s="176"/>
    </row>
    <row r="2935" spans="7:9" x14ac:dyDescent="0.25">
      <c r="G2935" s="176"/>
      <c r="H2935" s="177"/>
      <c r="I2935" s="176"/>
    </row>
    <row r="2936" spans="7:9" x14ac:dyDescent="0.25">
      <c r="G2936" s="176"/>
      <c r="H2936" s="177"/>
      <c r="I2936" s="176"/>
    </row>
    <row r="2937" spans="7:9" x14ac:dyDescent="0.25">
      <c r="G2937" s="176"/>
      <c r="H2937" s="177"/>
      <c r="I2937" s="176"/>
    </row>
    <row r="2938" spans="7:9" x14ac:dyDescent="0.25">
      <c r="G2938" s="176"/>
      <c r="H2938" s="177"/>
      <c r="I2938" s="176"/>
    </row>
    <row r="2939" spans="7:9" x14ac:dyDescent="0.25">
      <c r="G2939" s="176"/>
      <c r="H2939" s="177"/>
      <c r="I2939" s="176"/>
    </row>
    <row r="2940" spans="7:9" x14ac:dyDescent="0.25">
      <c r="G2940" s="176"/>
      <c r="H2940" s="177"/>
      <c r="I2940" s="176"/>
    </row>
    <row r="2941" spans="7:9" x14ac:dyDescent="0.25">
      <c r="G2941" s="176"/>
      <c r="H2941" s="177"/>
      <c r="I2941" s="176"/>
    </row>
    <row r="2942" spans="7:9" x14ac:dyDescent="0.25">
      <c r="G2942" s="176"/>
      <c r="H2942" s="177"/>
      <c r="I2942" s="176"/>
    </row>
    <row r="2943" spans="7:9" x14ac:dyDescent="0.25">
      <c r="G2943" s="176"/>
      <c r="H2943" s="177"/>
      <c r="I2943" s="176"/>
    </row>
    <row r="2944" spans="7:9" x14ac:dyDescent="0.25">
      <c r="G2944" s="176"/>
      <c r="H2944" s="177"/>
      <c r="I2944" s="176"/>
    </row>
    <row r="2945" spans="7:9" x14ac:dyDescent="0.25">
      <c r="G2945" s="176"/>
      <c r="H2945" s="177"/>
      <c r="I2945" s="176"/>
    </row>
    <row r="2946" spans="7:9" x14ac:dyDescent="0.25">
      <c r="G2946" s="176"/>
      <c r="H2946" s="177"/>
      <c r="I2946" s="176"/>
    </row>
    <row r="2947" spans="7:9" x14ac:dyDescent="0.25">
      <c r="G2947" s="176"/>
      <c r="H2947" s="177"/>
      <c r="I2947" s="176"/>
    </row>
    <row r="2948" spans="7:9" x14ac:dyDescent="0.25">
      <c r="G2948" s="176"/>
      <c r="H2948" s="177"/>
      <c r="I2948" s="176"/>
    </row>
    <row r="2949" spans="7:9" x14ac:dyDescent="0.25">
      <c r="G2949" s="176"/>
      <c r="H2949" s="177"/>
      <c r="I2949" s="176"/>
    </row>
    <row r="2950" spans="7:9" x14ac:dyDescent="0.25">
      <c r="G2950" s="176"/>
      <c r="H2950" s="177"/>
      <c r="I2950" s="176"/>
    </row>
    <row r="2951" spans="7:9" x14ac:dyDescent="0.25">
      <c r="G2951" s="176"/>
      <c r="H2951" s="177"/>
      <c r="I2951" s="176"/>
    </row>
    <row r="2952" spans="7:9" x14ac:dyDescent="0.25">
      <c r="G2952" s="176"/>
      <c r="H2952" s="177"/>
      <c r="I2952" s="176"/>
    </row>
    <row r="2953" spans="7:9" x14ac:dyDescent="0.25">
      <c r="G2953" s="176"/>
      <c r="H2953" s="177"/>
      <c r="I2953" s="176"/>
    </row>
    <row r="2954" spans="7:9" x14ac:dyDescent="0.25">
      <c r="G2954" s="176"/>
      <c r="H2954" s="177"/>
      <c r="I2954" s="176"/>
    </row>
    <row r="2955" spans="7:9" x14ac:dyDescent="0.25">
      <c r="G2955" s="176"/>
      <c r="H2955" s="177"/>
      <c r="I2955" s="176"/>
    </row>
    <row r="2956" spans="7:9" x14ac:dyDescent="0.25">
      <c r="G2956" s="176"/>
      <c r="H2956" s="177"/>
      <c r="I2956" s="176"/>
    </row>
    <row r="2957" spans="7:9" x14ac:dyDescent="0.25">
      <c r="G2957" s="176"/>
      <c r="H2957" s="177"/>
      <c r="I2957" s="176"/>
    </row>
    <row r="2958" spans="7:9" x14ac:dyDescent="0.25">
      <c r="G2958" s="176"/>
      <c r="H2958" s="177"/>
      <c r="I2958" s="176"/>
    </row>
    <row r="2959" spans="7:9" x14ac:dyDescent="0.25">
      <c r="G2959" s="176"/>
      <c r="H2959" s="177"/>
      <c r="I2959" s="176"/>
    </row>
    <row r="2960" spans="7:9" x14ac:dyDescent="0.25">
      <c r="G2960" s="176"/>
      <c r="H2960" s="177"/>
      <c r="I2960" s="176"/>
    </row>
    <row r="2961" spans="7:9" x14ac:dyDescent="0.25">
      <c r="G2961" s="176"/>
      <c r="H2961" s="177"/>
      <c r="I2961" s="176"/>
    </row>
    <row r="2962" spans="7:9" x14ac:dyDescent="0.25">
      <c r="G2962" s="176"/>
      <c r="H2962" s="177"/>
      <c r="I2962" s="176"/>
    </row>
    <row r="2963" spans="7:9" x14ac:dyDescent="0.25">
      <c r="G2963" s="176"/>
      <c r="H2963" s="177"/>
      <c r="I2963" s="176"/>
    </row>
    <row r="2964" spans="7:9" x14ac:dyDescent="0.25">
      <c r="G2964" s="176"/>
      <c r="H2964" s="177"/>
      <c r="I2964" s="176"/>
    </row>
    <row r="2965" spans="7:9" x14ac:dyDescent="0.25">
      <c r="G2965" s="176"/>
      <c r="H2965" s="177"/>
      <c r="I2965" s="176"/>
    </row>
    <row r="2966" spans="7:9" x14ac:dyDescent="0.25">
      <c r="G2966" s="176"/>
      <c r="H2966" s="177"/>
      <c r="I2966" s="176"/>
    </row>
    <row r="2967" spans="7:9" x14ac:dyDescent="0.25">
      <c r="G2967" s="176"/>
      <c r="H2967" s="177"/>
      <c r="I2967" s="176"/>
    </row>
    <row r="2968" spans="7:9" x14ac:dyDescent="0.25">
      <c r="G2968" s="176"/>
      <c r="H2968" s="177"/>
      <c r="I2968" s="176"/>
    </row>
    <row r="2969" spans="7:9" x14ac:dyDescent="0.25">
      <c r="G2969" s="176"/>
      <c r="H2969" s="177"/>
      <c r="I2969" s="176"/>
    </row>
    <row r="2970" spans="7:9" x14ac:dyDescent="0.25">
      <c r="G2970" s="176"/>
      <c r="H2970" s="177"/>
      <c r="I2970" s="176"/>
    </row>
    <row r="2971" spans="7:9" x14ac:dyDescent="0.25">
      <c r="G2971" s="176"/>
      <c r="H2971" s="177"/>
      <c r="I2971" s="176"/>
    </row>
    <row r="2972" spans="7:9" x14ac:dyDescent="0.25">
      <c r="G2972" s="176"/>
      <c r="H2972" s="177"/>
      <c r="I2972" s="176"/>
    </row>
    <row r="2973" spans="7:9" x14ac:dyDescent="0.25">
      <c r="G2973" s="176"/>
      <c r="H2973" s="177"/>
      <c r="I2973" s="176"/>
    </row>
    <row r="2974" spans="7:9" x14ac:dyDescent="0.25">
      <c r="G2974" s="176"/>
      <c r="H2974" s="177"/>
      <c r="I2974" s="176"/>
    </row>
    <row r="2975" spans="7:9" x14ac:dyDescent="0.25">
      <c r="G2975" s="176"/>
      <c r="H2975" s="177"/>
      <c r="I2975" s="176"/>
    </row>
    <row r="2976" spans="7:9" x14ac:dyDescent="0.25">
      <c r="G2976" s="176"/>
      <c r="H2976" s="177"/>
      <c r="I2976" s="176"/>
    </row>
    <row r="2977" spans="7:9" x14ac:dyDescent="0.25">
      <c r="G2977" s="176"/>
      <c r="H2977" s="177"/>
      <c r="I2977" s="176"/>
    </row>
    <row r="2978" spans="7:9" x14ac:dyDescent="0.25">
      <c r="G2978" s="176"/>
      <c r="H2978" s="177"/>
      <c r="I2978" s="176"/>
    </row>
    <row r="2979" spans="7:9" x14ac:dyDescent="0.25">
      <c r="G2979" s="176"/>
      <c r="H2979" s="177"/>
      <c r="I2979" s="176"/>
    </row>
    <row r="2980" spans="7:9" x14ac:dyDescent="0.25">
      <c r="G2980" s="176"/>
      <c r="H2980" s="177"/>
      <c r="I2980" s="176"/>
    </row>
    <row r="2981" spans="7:9" x14ac:dyDescent="0.25">
      <c r="G2981" s="176"/>
      <c r="H2981" s="177"/>
      <c r="I2981" s="176"/>
    </row>
    <row r="2982" spans="7:9" x14ac:dyDescent="0.25">
      <c r="G2982" s="176"/>
      <c r="H2982" s="177"/>
      <c r="I2982" s="176"/>
    </row>
    <row r="2983" spans="7:9" x14ac:dyDescent="0.25">
      <c r="G2983" s="176"/>
      <c r="H2983" s="177"/>
      <c r="I2983" s="176"/>
    </row>
    <row r="2984" spans="7:9" x14ac:dyDescent="0.25">
      <c r="G2984" s="176"/>
      <c r="H2984" s="177"/>
      <c r="I2984" s="176"/>
    </row>
    <row r="2985" spans="7:9" x14ac:dyDescent="0.25">
      <c r="G2985" s="176"/>
      <c r="H2985" s="177"/>
      <c r="I2985" s="176"/>
    </row>
    <row r="2986" spans="7:9" x14ac:dyDescent="0.25">
      <c r="G2986" s="176"/>
      <c r="H2986" s="177"/>
      <c r="I2986" s="176"/>
    </row>
    <row r="2987" spans="7:9" x14ac:dyDescent="0.25">
      <c r="G2987" s="176"/>
      <c r="H2987" s="177"/>
      <c r="I2987" s="176"/>
    </row>
    <row r="2988" spans="7:9" x14ac:dyDescent="0.25">
      <c r="G2988" s="176"/>
      <c r="H2988" s="177"/>
      <c r="I2988" s="176"/>
    </row>
    <row r="2989" spans="7:9" x14ac:dyDescent="0.25">
      <c r="G2989" s="176"/>
      <c r="H2989" s="177"/>
      <c r="I2989" s="176"/>
    </row>
    <row r="2990" spans="7:9" x14ac:dyDescent="0.25">
      <c r="G2990" s="176"/>
      <c r="H2990" s="177"/>
      <c r="I2990" s="176"/>
    </row>
    <row r="2991" spans="7:9" x14ac:dyDescent="0.25">
      <c r="G2991" s="176"/>
      <c r="H2991" s="177"/>
      <c r="I2991" s="176"/>
    </row>
    <row r="2992" spans="7:9" x14ac:dyDescent="0.25">
      <c r="G2992" s="176"/>
      <c r="H2992" s="177"/>
      <c r="I2992" s="176"/>
    </row>
    <row r="2993" spans="7:9" x14ac:dyDescent="0.25">
      <c r="G2993" s="176"/>
      <c r="H2993" s="177"/>
      <c r="I2993" s="176"/>
    </row>
    <row r="2994" spans="7:9" x14ac:dyDescent="0.25">
      <c r="G2994" s="176"/>
      <c r="H2994" s="177"/>
      <c r="I2994" s="176"/>
    </row>
    <row r="2995" spans="7:9" x14ac:dyDescent="0.25">
      <c r="G2995" s="176"/>
      <c r="H2995" s="177"/>
      <c r="I2995" s="176"/>
    </row>
    <row r="2996" spans="7:9" x14ac:dyDescent="0.25">
      <c r="G2996" s="176"/>
      <c r="H2996" s="177"/>
      <c r="I2996" s="176"/>
    </row>
    <row r="2997" spans="7:9" x14ac:dyDescent="0.25">
      <c r="G2997" s="176"/>
      <c r="H2997" s="177"/>
      <c r="I2997" s="176"/>
    </row>
    <row r="2998" spans="7:9" x14ac:dyDescent="0.25">
      <c r="G2998" s="176"/>
      <c r="H2998" s="177"/>
      <c r="I2998" s="176"/>
    </row>
    <row r="2999" spans="7:9" x14ac:dyDescent="0.25">
      <c r="G2999" s="176"/>
      <c r="H2999" s="177"/>
      <c r="I2999" s="176"/>
    </row>
    <row r="3000" spans="7:9" x14ac:dyDescent="0.25">
      <c r="G3000" s="176"/>
      <c r="H3000" s="177"/>
      <c r="I3000" s="176"/>
    </row>
    <row r="3001" spans="7:9" x14ac:dyDescent="0.25">
      <c r="G3001" s="176"/>
      <c r="H3001" s="177"/>
      <c r="I3001" s="176"/>
    </row>
    <row r="3002" spans="7:9" x14ac:dyDescent="0.25">
      <c r="G3002" s="176"/>
      <c r="H3002" s="177"/>
      <c r="I3002" s="176"/>
    </row>
    <row r="3003" spans="7:9" x14ac:dyDescent="0.25">
      <c r="G3003" s="176"/>
      <c r="H3003" s="177"/>
      <c r="I3003" s="176"/>
    </row>
    <row r="3004" spans="7:9" x14ac:dyDescent="0.25">
      <c r="G3004" s="176"/>
      <c r="H3004" s="177"/>
      <c r="I3004" s="176"/>
    </row>
    <row r="3005" spans="7:9" x14ac:dyDescent="0.25">
      <c r="G3005" s="176"/>
      <c r="H3005" s="177"/>
      <c r="I3005" s="176"/>
    </row>
    <row r="3006" spans="7:9" x14ac:dyDescent="0.25">
      <c r="G3006" s="176"/>
      <c r="H3006" s="177"/>
      <c r="I3006" s="176"/>
    </row>
    <row r="3007" spans="7:9" x14ac:dyDescent="0.25">
      <c r="G3007" s="176"/>
      <c r="H3007" s="177"/>
      <c r="I3007" s="176"/>
    </row>
    <row r="3008" spans="7:9" x14ac:dyDescent="0.25">
      <c r="G3008" s="176"/>
      <c r="H3008" s="177"/>
      <c r="I3008" s="176"/>
    </row>
    <row r="3009" spans="7:9" x14ac:dyDescent="0.25">
      <c r="G3009" s="176"/>
      <c r="H3009" s="177"/>
      <c r="I3009" s="176"/>
    </row>
    <row r="3010" spans="7:9" x14ac:dyDescent="0.25">
      <c r="G3010" s="176"/>
      <c r="H3010" s="177"/>
      <c r="I3010" s="176"/>
    </row>
    <row r="3011" spans="7:9" x14ac:dyDescent="0.25">
      <c r="G3011" s="176"/>
      <c r="H3011" s="177"/>
      <c r="I3011" s="176"/>
    </row>
    <row r="3012" spans="7:9" x14ac:dyDescent="0.25">
      <c r="G3012" s="176"/>
      <c r="H3012" s="177"/>
      <c r="I3012" s="176"/>
    </row>
    <row r="3013" spans="7:9" x14ac:dyDescent="0.25">
      <c r="G3013" s="176"/>
      <c r="H3013" s="177"/>
      <c r="I3013" s="176"/>
    </row>
    <row r="3014" spans="7:9" x14ac:dyDescent="0.25">
      <c r="G3014" s="176"/>
      <c r="H3014" s="177"/>
      <c r="I3014" s="176"/>
    </row>
    <row r="3015" spans="7:9" x14ac:dyDescent="0.25">
      <c r="G3015" s="176"/>
      <c r="H3015" s="177"/>
      <c r="I3015" s="176"/>
    </row>
    <row r="3016" spans="7:9" x14ac:dyDescent="0.25">
      <c r="G3016" s="176"/>
      <c r="H3016" s="177"/>
      <c r="I3016" s="176"/>
    </row>
    <row r="3017" spans="7:9" x14ac:dyDescent="0.25">
      <c r="G3017" s="176"/>
      <c r="H3017" s="177"/>
      <c r="I3017" s="176"/>
    </row>
    <row r="3018" spans="7:9" x14ac:dyDescent="0.25">
      <c r="G3018" s="176"/>
      <c r="H3018" s="177"/>
      <c r="I3018" s="176"/>
    </row>
    <row r="3019" spans="7:9" x14ac:dyDescent="0.25">
      <c r="G3019" s="176"/>
      <c r="H3019" s="177"/>
      <c r="I3019" s="176"/>
    </row>
    <row r="3020" spans="7:9" x14ac:dyDescent="0.25">
      <c r="G3020" s="176"/>
      <c r="H3020" s="177"/>
      <c r="I3020" s="176"/>
    </row>
    <row r="3021" spans="7:9" x14ac:dyDescent="0.25">
      <c r="G3021" s="176"/>
      <c r="H3021" s="177"/>
      <c r="I3021" s="176"/>
    </row>
    <row r="3022" spans="7:9" x14ac:dyDescent="0.25">
      <c r="G3022" s="176"/>
      <c r="H3022" s="177"/>
      <c r="I3022" s="176"/>
    </row>
    <row r="3023" spans="7:9" x14ac:dyDescent="0.25">
      <c r="G3023" s="176"/>
      <c r="H3023" s="177"/>
      <c r="I3023" s="176"/>
    </row>
    <row r="3024" spans="7:9" x14ac:dyDescent="0.25">
      <c r="G3024" s="176"/>
      <c r="H3024" s="177"/>
      <c r="I3024" s="176"/>
    </row>
    <row r="3025" spans="7:9" x14ac:dyDescent="0.25">
      <c r="G3025" s="176"/>
      <c r="H3025" s="177"/>
      <c r="I3025" s="176"/>
    </row>
    <row r="3026" spans="7:9" x14ac:dyDescent="0.25">
      <c r="G3026" s="176"/>
      <c r="H3026" s="177"/>
      <c r="I3026" s="176"/>
    </row>
    <row r="3027" spans="7:9" x14ac:dyDescent="0.25">
      <c r="G3027" s="176"/>
      <c r="H3027" s="177"/>
      <c r="I3027" s="176"/>
    </row>
    <row r="3028" spans="7:9" x14ac:dyDescent="0.25">
      <c r="G3028" s="176"/>
      <c r="H3028" s="177"/>
      <c r="I3028" s="176"/>
    </row>
    <row r="3029" spans="7:9" x14ac:dyDescent="0.25">
      <c r="G3029" s="176"/>
      <c r="H3029" s="177"/>
      <c r="I3029" s="176"/>
    </row>
    <row r="3030" spans="7:9" x14ac:dyDescent="0.25">
      <c r="G3030" s="176"/>
      <c r="H3030" s="177"/>
      <c r="I3030" s="176"/>
    </row>
    <row r="3031" spans="7:9" x14ac:dyDescent="0.25">
      <c r="G3031" s="176"/>
      <c r="H3031" s="177"/>
      <c r="I3031" s="176"/>
    </row>
    <row r="3032" spans="7:9" x14ac:dyDescent="0.25">
      <c r="G3032" s="176"/>
      <c r="H3032" s="177"/>
      <c r="I3032" s="176"/>
    </row>
    <row r="3033" spans="7:9" x14ac:dyDescent="0.25">
      <c r="G3033" s="176"/>
      <c r="H3033" s="177"/>
      <c r="I3033" s="176"/>
    </row>
    <row r="3034" spans="7:9" x14ac:dyDescent="0.25">
      <c r="G3034" s="176"/>
      <c r="H3034" s="177"/>
      <c r="I3034" s="176"/>
    </row>
    <row r="3035" spans="7:9" x14ac:dyDescent="0.25">
      <c r="G3035" s="176"/>
      <c r="H3035" s="177"/>
      <c r="I3035" s="176"/>
    </row>
    <row r="3036" spans="7:9" x14ac:dyDescent="0.25">
      <c r="G3036" s="176"/>
      <c r="H3036" s="177"/>
      <c r="I3036" s="176"/>
    </row>
    <row r="3037" spans="7:9" x14ac:dyDescent="0.25">
      <c r="G3037" s="176"/>
      <c r="H3037" s="177"/>
      <c r="I3037" s="176"/>
    </row>
    <row r="3038" spans="7:9" x14ac:dyDescent="0.25">
      <c r="G3038" s="176"/>
      <c r="H3038" s="177"/>
      <c r="I3038" s="176"/>
    </row>
    <row r="3039" spans="7:9" x14ac:dyDescent="0.25">
      <c r="G3039" s="176"/>
      <c r="H3039" s="177"/>
      <c r="I3039" s="176"/>
    </row>
    <row r="3040" spans="7:9" x14ac:dyDescent="0.25">
      <c r="G3040" s="176"/>
      <c r="H3040" s="177"/>
      <c r="I3040" s="176"/>
    </row>
    <row r="3041" spans="7:9" x14ac:dyDescent="0.25">
      <c r="G3041" s="176"/>
      <c r="H3041" s="177"/>
      <c r="I3041" s="176"/>
    </row>
    <row r="3042" spans="7:9" x14ac:dyDescent="0.25">
      <c r="G3042" s="176"/>
      <c r="H3042" s="177"/>
      <c r="I3042" s="176"/>
    </row>
    <row r="3043" spans="7:9" x14ac:dyDescent="0.25">
      <c r="G3043" s="176"/>
      <c r="H3043" s="177"/>
      <c r="I3043" s="176"/>
    </row>
    <row r="3044" spans="7:9" x14ac:dyDescent="0.25">
      <c r="G3044" s="176"/>
      <c r="H3044" s="177"/>
      <c r="I3044" s="176"/>
    </row>
    <row r="3045" spans="7:9" x14ac:dyDescent="0.25">
      <c r="G3045" s="176"/>
      <c r="H3045" s="177"/>
      <c r="I3045" s="176"/>
    </row>
    <row r="3046" spans="7:9" x14ac:dyDescent="0.25">
      <c r="G3046" s="176"/>
      <c r="H3046" s="177"/>
      <c r="I3046" s="176"/>
    </row>
    <row r="3047" spans="7:9" x14ac:dyDescent="0.25">
      <c r="G3047" s="176"/>
      <c r="H3047" s="177"/>
      <c r="I3047" s="176"/>
    </row>
    <row r="3048" spans="7:9" x14ac:dyDescent="0.25">
      <c r="G3048" s="176"/>
      <c r="H3048" s="177"/>
      <c r="I3048" s="176"/>
    </row>
    <row r="3049" spans="7:9" x14ac:dyDescent="0.25">
      <c r="G3049" s="176"/>
      <c r="H3049" s="177"/>
      <c r="I3049" s="176"/>
    </row>
    <row r="3050" spans="7:9" x14ac:dyDescent="0.25">
      <c r="G3050" s="176"/>
      <c r="H3050" s="177"/>
      <c r="I3050" s="176"/>
    </row>
    <row r="3051" spans="7:9" x14ac:dyDescent="0.25">
      <c r="G3051" s="176"/>
      <c r="H3051" s="177"/>
      <c r="I3051" s="176"/>
    </row>
    <row r="3052" spans="7:9" x14ac:dyDescent="0.25">
      <c r="G3052" s="176"/>
      <c r="H3052" s="177"/>
      <c r="I3052" s="176"/>
    </row>
    <row r="3053" spans="7:9" x14ac:dyDescent="0.25">
      <c r="G3053" s="176"/>
      <c r="H3053" s="177"/>
      <c r="I3053" s="176"/>
    </row>
    <row r="3054" spans="7:9" x14ac:dyDescent="0.25">
      <c r="G3054" s="176"/>
      <c r="H3054" s="177"/>
      <c r="I3054" s="176"/>
    </row>
    <row r="3055" spans="7:9" x14ac:dyDescent="0.25">
      <c r="G3055" s="176"/>
      <c r="H3055" s="177"/>
      <c r="I3055" s="176"/>
    </row>
    <row r="3056" spans="7:9" x14ac:dyDescent="0.25">
      <c r="G3056" s="176"/>
      <c r="H3056" s="177"/>
      <c r="I3056" s="176"/>
    </row>
    <row r="3057" spans="7:9" x14ac:dyDescent="0.25">
      <c r="G3057" s="176"/>
      <c r="H3057" s="177"/>
      <c r="I3057" s="176"/>
    </row>
    <row r="3058" spans="7:9" x14ac:dyDescent="0.25">
      <c r="G3058" s="176"/>
      <c r="H3058" s="177"/>
      <c r="I3058" s="176"/>
    </row>
    <row r="3059" spans="7:9" x14ac:dyDescent="0.25">
      <c r="G3059" s="176"/>
      <c r="H3059" s="177"/>
      <c r="I3059" s="176"/>
    </row>
    <row r="3060" spans="7:9" x14ac:dyDescent="0.25">
      <c r="G3060" s="176"/>
      <c r="H3060" s="177"/>
      <c r="I3060" s="176"/>
    </row>
    <row r="3061" spans="7:9" x14ac:dyDescent="0.25">
      <c r="G3061" s="176"/>
      <c r="H3061" s="177"/>
      <c r="I3061" s="176"/>
    </row>
    <row r="3062" spans="7:9" x14ac:dyDescent="0.25">
      <c r="G3062" s="176"/>
      <c r="H3062" s="177"/>
      <c r="I3062" s="176"/>
    </row>
    <row r="3063" spans="7:9" x14ac:dyDescent="0.25">
      <c r="G3063" s="176"/>
      <c r="H3063" s="177"/>
      <c r="I3063" s="176"/>
    </row>
    <row r="3064" spans="7:9" x14ac:dyDescent="0.25">
      <c r="G3064" s="176"/>
      <c r="H3064" s="177"/>
      <c r="I3064" s="176"/>
    </row>
    <row r="3065" spans="7:9" x14ac:dyDescent="0.25">
      <c r="G3065" s="176"/>
      <c r="H3065" s="177"/>
      <c r="I3065" s="176"/>
    </row>
    <row r="3066" spans="7:9" x14ac:dyDescent="0.25">
      <c r="G3066" s="176"/>
      <c r="H3066" s="177"/>
      <c r="I3066" s="176"/>
    </row>
    <row r="3067" spans="7:9" x14ac:dyDescent="0.25">
      <c r="G3067" s="176"/>
      <c r="H3067" s="177"/>
      <c r="I3067" s="176"/>
    </row>
    <row r="3068" spans="7:9" x14ac:dyDescent="0.25">
      <c r="G3068" s="176"/>
      <c r="H3068" s="177"/>
      <c r="I3068" s="176"/>
    </row>
    <row r="3069" spans="7:9" x14ac:dyDescent="0.25">
      <c r="G3069" s="176"/>
      <c r="H3069" s="177"/>
      <c r="I3069" s="176"/>
    </row>
    <row r="3070" spans="7:9" x14ac:dyDescent="0.25">
      <c r="G3070" s="176"/>
      <c r="H3070" s="177"/>
      <c r="I3070" s="176"/>
    </row>
    <row r="3071" spans="7:9" x14ac:dyDescent="0.25">
      <c r="G3071" s="176"/>
      <c r="H3071" s="177"/>
      <c r="I3071" s="176"/>
    </row>
    <row r="3072" spans="7:9" x14ac:dyDescent="0.25">
      <c r="G3072" s="176"/>
      <c r="H3072" s="177"/>
      <c r="I3072" s="176"/>
    </row>
    <row r="3073" spans="7:9" x14ac:dyDescent="0.25">
      <c r="G3073" s="176"/>
      <c r="H3073" s="177"/>
      <c r="I3073" s="176"/>
    </row>
    <row r="3074" spans="7:9" x14ac:dyDescent="0.25">
      <c r="G3074" s="176"/>
      <c r="H3074" s="177"/>
      <c r="I3074" s="176"/>
    </row>
    <row r="3075" spans="7:9" x14ac:dyDescent="0.25">
      <c r="G3075" s="176"/>
      <c r="H3075" s="177"/>
      <c r="I3075" s="176"/>
    </row>
    <row r="3076" spans="7:9" x14ac:dyDescent="0.25">
      <c r="G3076" s="176"/>
      <c r="H3076" s="177"/>
      <c r="I3076" s="176"/>
    </row>
    <row r="3077" spans="7:9" x14ac:dyDescent="0.25">
      <c r="G3077" s="176"/>
      <c r="H3077" s="177"/>
      <c r="I3077" s="176"/>
    </row>
    <row r="3078" spans="7:9" x14ac:dyDescent="0.25">
      <c r="G3078" s="176"/>
      <c r="H3078" s="177"/>
      <c r="I3078" s="176"/>
    </row>
    <row r="3079" spans="7:9" x14ac:dyDescent="0.25">
      <c r="G3079" s="176"/>
      <c r="H3079" s="177"/>
      <c r="I3079" s="176"/>
    </row>
    <row r="3080" spans="7:9" x14ac:dyDescent="0.25">
      <c r="G3080" s="176"/>
      <c r="H3080" s="177"/>
      <c r="I3080" s="176"/>
    </row>
    <row r="3081" spans="7:9" x14ac:dyDescent="0.25">
      <c r="G3081" s="176"/>
      <c r="H3081" s="177"/>
      <c r="I3081" s="176"/>
    </row>
    <row r="3082" spans="7:9" x14ac:dyDescent="0.25">
      <c r="G3082" s="176"/>
      <c r="H3082" s="177"/>
      <c r="I3082" s="176"/>
    </row>
    <row r="3083" spans="7:9" x14ac:dyDescent="0.25">
      <c r="G3083" s="176"/>
      <c r="H3083" s="177"/>
      <c r="I3083" s="176"/>
    </row>
    <row r="3084" spans="7:9" x14ac:dyDescent="0.25">
      <c r="G3084" s="176"/>
      <c r="H3084" s="177"/>
      <c r="I3084" s="176"/>
    </row>
    <row r="3085" spans="7:9" x14ac:dyDescent="0.25">
      <c r="G3085" s="176"/>
      <c r="H3085" s="177"/>
      <c r="I3085" s="176"/>
    </row>
    <row r="3086" spans="7:9" x14ac:dyDescent="0.25">
      <c r="G3086" s="176"/>
      <c r="H3086" s="177"/>
      <c r="I3086" s="176"/>
    </row>
    <row r="3087" spans="7:9" x14ac:dyDescent="0.25">
      <c r="G3087" s="176"/>
      <c r="H3087" s="177"/>
      <c r="I3087" s="176"/>
    </row>
    <row r="3088" spans="7:9" x14ac:dyDescent="0.25">
      <c r="G3088" s="176"/>
      <c r="H3088" s="177"/>
      <c r="I3088" s="176"/>
    </row>
    <row r="3089" spans="7:9" x14ac:dyDescent="0.25">
      <c r="G3089" s="176"/>
      <c r="H3089" s="177"/>
      <c r="I3089" s="176"/>
    </row>
    <row r="3090" spans="7:9" x14ac:dyDescent="0.25">
      <c r="G3090" s="176"/>
      <c r="H3090" s="177"/>
      <c r="I3090" s="176"/>
    </row>
    <row r="3091" spans="7:9" x14ac:dyDescent="0.25">
      <c r="G3091" s="176"/>
      <c r="H3091" s="177"/>
      <c r="I3091" s="176"/>
    </row>
    <row r="3092" spans="7:9" x14ac:dyDescent="0.25">
      <c r="G3092" s="176"/>
      <c r="H3092" s="177"/>
      <c r="I3092" s="176"/>
    </row>
    <row r="3093" spans="7:9" x14ac:dyDescent="0.25">
      <c r="G3093" s="176"/>
      <c r="H3093" s="177"/>
      <c r="I3093" s="176"/>
    </row>
    <row r="3094" spans="7:9" x14ac:dyDescent="0.25">
      <c r="G3094" s="176"/>
      <c r="H3094" s="177"/>
      <c r="I3094" s="176"/>
    </row>
    <row r="3095" spans="7:9" x14ac:dyDescent="0.25">
      <c r="G3095" s="176"/>
      <c r="H3095" s="177"/>
      <c r="I3095" s="176"/>
    </row>
    <row r="3096" spans="7:9" x14ac:dyDescent="0.25">
      <c r="G3096" s="176"/>
      <c r="H3096" s="177"/>
      <c r="I3096" s="176"/>
    </row>
    <row r="3097" spans="7:9" x14ac:dyDescent="0.25">
      <c r="G3097" s="176"/>
      <c r="H3097" s="177"/>
      <c r="I3097" s="176"/>
    </row>
    <row r="3098" spans="7:9" x14ac:dyDescent="0.25">
      <c r="G3098" s="176"/>
      <c r="H3098" s="177"/>
      <c r="I3098" s="176"/>
    </row>
    <row r="3099" spans="7:9" x14ac:dyDescent="0.25">
      <c r="G3099" s="176"/>
      <c r="H3099" s="177"/>
      <c r="I3099" s="176"/>
    </row>
    <row r="3100" spans="7:9" x14ac:dyDescent="0.25">
      <c r="G3100" s="176"/>
      <c r="H3100" s="177"/>
      <c r="I3100" s="176"/>
    </row>
    <row r="3101" spans="7:9" x14ac:dyDescent="0.25">
      <c r="G3101" s="176"/>
      <c r="H3101" s="177"/>
      <c r="I3101" s="176"/>
    </row>
    <row r="3102" spans="7:9" x14ac:dyDescent="0.25">
      <c r="G3102" s="176"/>
      <c r="H3102" s="177"/>
      <c r="I3102" s="176"/>
    </row>
    <row r="3103" spans="7:9" x14ac:dyDescent="0.25">
      <c r="G3103" s="176"/>
      <c r="H3103" s="177"/>
      <c r="I3103" s="176"/>
    </row>
    <row r="3104" spans="7:9" x14ac:dyDescent="0.25">
      <c r="G3104" s="176"/>
      <c r="H3104" s="177"/>
      <c r="I3104" s="176"/>
    </row>
    <row r="3105" spans="7:9" x14ac:dyDescent="0.25">
      <c r="G3105" s="176"/>
      <c r="H3105" s="177"/>
      <c r="I3105" s="176"/>
    </row>
    <row r="3106" spans="7:9" x14ac:dyDescent="0.25">
      <c r="G3106" s="176"/>
      <c r="H3106" s="177"/>
      <c r="I3106" s="176"/>
    </row>
    <row r="3107" spans="7:9" x14ac:dyDescent="0.25">
      <c r="G3107" s="176"/>
      <c r="H3107" s="177"/>
      <c r="I3107" s="176"/>
    </row>
    <row r="3108" spans="7:9" x14ac:dyDescent="0.25">
      <c r="G3108" s="176"/>
      <c r="H3108" s="177"/>
      <c r="I3108" s="176"/>
    </row>
    <row r="3109" spans="7:9" x14ac:dyDescent="0.25">
      <c r="G3109" s="176"/>
      <c r="H3109" s="177"/>
      <c r="I3109" s="176"/>
    </row>
    <row r="3110" spans="7:9" x14ac:dyDescent="0.25">
      <c r="G3110" s="176"/>
      <c r="H3110" s="177"/>
      <c r="I3110" s="176"/>
    </row>
    <row r="3111" spans="7:9" x14ac:dyDescent="0.25">
      <c r="G3111" s="176"/>
      <c r="H3111" s="177"/>
      <c r="I3111" s="176"/>
    </row>
    <row r="3112" spans="7:9" x14ac:dyDescent="0.25">
      <c r="G3112" s="176"/>
      <c r="H3112" s="177"/>
      <c r="I3112" s="176"/>
    </row>
    <row r="3113" spans="7:9" x14ac:dyDescent="0.25">
      <c r="G3113" s="176"/>
      <c r="H3113" s="177"/>
      <c r="I3113" s="176"/>
    </row>
    <row r="3114" spans="7:9" x14ac:dyDescent="0.25">
      <c r="G3114" s="176"/>
      <c r="H3114" s="177"/>
      <c r="I3114" s="176"/>
    </row>
    <row r="3115" spans="7:9" x14ac:dyDescent="0.25">
      <c r="G3115" s="176"/>
      <c r="H3115" s="177"/>
      <c r="I3115" s="176"/>
    </row>
    <row r="3116" spans="7:9" x14ac:dyDescent="0.25">
      <c r="G3116" s="176"/>
      <c r="H3116" s="177"/>
      <c r="I3116" s="176"/>
    </row>
    <row r="3117" spans="7:9" x14ac:dyDescent="0.25">
      <c r="G3117" s="176"/>
      <c r="H3117" s="177"/>
      <c r="I3117" s="176"/>
    </row>
    <row r="3118" spans="7:9" x14ac:dyDescent="0.25">
      <c r="G3118" s="176"/>
      <c r="H3118" s="177"/>
      <c r="I3118" s="176"/>
    </row>
    <row r="3119" spans="7:9" x14ac:dyDescent="0.25">
      <c r="G3119" s="176"/>
      <c r="H3119" s="177"/>
      <c r="I3119" s="176"/>
    </row>
    <row r="3120" spans="7:9" x14ac:dyDescent="0.25">
      <c r="G3120" s="176"/>
      <c r="H3120" s="177"/>
      <c r="I3120" s="176"/>
    </row>
    <row r="3121" spans="7:9" x14ac:dyDescent="0.25">
      <c r="G3121" s="176"/>
      <c r="H3121" s="177"/>
      <c r="I3121" s="176"/>
    </row>
    <row r="3122" spans="7:9" x14ac:dyDescent="0.25">
      <c r="G3122" s="176"/>
      <c r="H3122" s="177"/>
      <c r="I3122" s="176"/>
    </row>
    <row r="3123" spans="7:9" x14ac:dyDescent="0.25">
      <c r="G3123" s="176"/>
      <c r="H3123" s="177"/>
      <c r="I3123" s="176"/>
    </row>
    <row r="3124" spans="7:9" x14ac:dyDescent="0.25">
      <c r="G3124" s="176"/>
      <c r="H3124" s="177"/>
      <c r="I3124" s="176"/>
    </row>
    <row r="3125" spans="7:9" x14ac:dyDescent="0.25">
      <c r="G3125" s="176"/>
      <c r="H3125" s="177"/>
      <c r="I3125" s="176"/>
    </row>
    <row r="3126" spans="7:9" x14ac:dyDescent="0.25">
      <c r="G3126" s="176"/>
      <c r="H3126" s="177"/>
      <c r="I3126" s="176"/>
    </row>
    <row r="3127" spans="7:9" x14ac:dyDescent="0.25">
      <c r="G3127" s="176"/>
      <c r="H3127" s="177"/>
      <c r="I3127" s="176"/>
    </row>
    <row r="3128" spans="7:9" x14ac:dyDescent="0.25">
      <c r="G3128" s="176"/>
      <c r="H3128" s="177"/>
      <c r="I3128" s="176"/>
    </row>
    <row r="3129" spans="7:9" x14ac:dyDescent="0.25">
      <c r="G3129" s="176"/>
      <c r="H3129" s="177"/>
      <c r="I3129" s="176"/>
    </row>
    <row r="3130" spans="7:9" x14ac:dyDescent="0.25">
      <c r="G3130" s="176"/>
      <c r="H3130" s="177"/>
      <c r="I3130" s="176"/>
    </row>
    <row r="3131" spans="7:9" x14ac:dyDescent="0.25">
      <c r="G3131" s="176"/>
      <c r="H3131" s="177"/>
      <c r="I3131" s="176"/>
    </row>
    <row r="3132" spans="7:9" x14ac:dyDescent="0.25">
      <c r="G3132" s="176"/>
      <c r="H3132" s="177"/>
      <c r="I3132" s="176"/>
    </row>
    <row r="3133" spans="7:9" x14ac:dyDescent="0.25">
      <c r="G3133" s="176"/>
      <c r="H3133" s="177"/>
      <c r="I3133" s="176"/>
    </row>
    <row r="3134" spans="7:9" x14ac:dyDescent="0.25">
      <c r="G3134" s="176"/>
      <c r="H3134" s="177"/>
      <c r="I3134" s="176"/>
    </row>
    <row r="3135" spans="7:9" x14ac:dyDescent="0.25">
      <c r="G3135" s="176"/>
      <c r="H3135" s="177"/>
      <c r="I3135" s="176"/>
    </row>
    <row r="3136" spans="7:9" x14ac:dyDescent="0.25">
      <c r="G3136" s="176"/>
      <c r="H3136" s="177"/>
      <c r="I3136" s="176"/>
    </row>
    <row r="3137" spans="7:9" x14ac:dyDescent="0.25">
      <c r="G3137" s="176"/>
      <c r="H3137" s="177"/>
      <c r="I3137" s="176"/>
    </row>
    <row r="3138" spans="7:9" x14ac:dyDescent="0.25">
      <c r="G3138" s="176"/>
      <c r="H3138" s="177"/>
      <c r="I3138" s="176"/>
    </row>
    <row r="3139" spans="7:9" x14ac:dyDescent="0.25">
      <c r="G3139" s="176"/>
      <c r="H3139" s="177"/>
      <c r="I3139" s="176"/>
    </row>
    <row r="3140" spans="7:9" x14ac:dyDescent="0.25">
      <c r="G3140" s="176"/>
      <c r="H3140" s="177"/>
      <c r="I3140" s="176"/>
    </row>
    <row r="3141" spans="7:9" x14ac:dyDescent="0.25">
      <c r="G3141" s="176"/>
      <c r="H3141" s="177"/>
      <c r="I3141" s="176"/>
    </row>
    <row r="3142" spans="7:9" x14ac:dyDescent="0.25">
      <c r="G3142" s="176"/>
      <c r="H3142" s="177"/>
      <c r="I3142" s="176"/>
    </row>
    <row r="3143" spans="7:9" x14ac:dyDescent="0.25">
      <c r="G3143" s="176"/>
      <c r="H3143" s="177"/>
      <c r="I3143" s="176"/>
    </row>
    <row r="3144" spans="7:9" x14ac:dyDescent="0.25">
      <c r="G3144" s="176"/>
      <c r="H3144" s="177"/>
      <c r="I3144" s="176"/>
    </row>
    <row r="3145" spans="7:9" x14ac:dyDescent="0.25">
      <c r="G3145" s="176"/>
      <c r="H3145" s="177"/>
      <c r="I3145" s="176"/>
    </row>
    <row r="3146" spans="7:9" x14ac:dyDescent="0.25">
      <c r="G3146" s="176"/>
      <c r="H3146" s="177"/>
      <c r="I3146" s="176"/>
    </row>
    <row r="3147" spans="7:9" x14ac:dyDescent="0.25">
      <c r="G3147" s="176"/>
      <c r="H3147" s="177"/>
      <c r="I3147" s="176"/>
    </row>
    <row r="3148" spans="7:9" x14ac:dyDescent="0.25">
      <c r="G3148" s="176"/>
      <c r="H3148" s="177"/>
      <c r="I3148" s="176"/>
    </row>
    <row r="3149" spans="7:9" x14ac:dyDescent="0.25">
      <c r="G3149" s="176"/>
      <c r="H3149" s="177"/>
      <c r="I3149" s="176"/>
    </row>
    <row r="3150" spans="7:9" x14ac:dyDescent="0.25">
      <c r="G3150" s="176"/>
      <c r="H3150" s="177"/>
      <c r="I3150" s="176"/>
    </row>
    <row r="3151" spans="7:9" x14ac:dyDescent="0.25">
      <c r="G3151" s="176"/>
      <c r="H3151" s="177"/>
      <c r="I3151" s="176"/>
    </row>
    <row r="3152" spans="7:9" x14ac:dyDescent="0.25">
      <c r="G3152" s="176"/>
      <c r="H3152" s="177"/>
      <c r="I3152" s="176"/>
    </row>
    <row r="3153" spans="7:9" x14ac:dyDescent="0.25">
      <c r="G3153" s="176"/>
      <c r="H3153" s="177"/>
      <c r="I3153" s="176"/>
    </row>
    <row r="3154" spans="7:9" x14ac:dyDescent="0.25">
      <c r="G3154" s="176"/>
      <c r="H3154" s="177"/>
      <c r="I3154" s="176"/>
    </row>
    <row r="3155" spans="7:9" x14ac:dyDescent="0.25">
      <c r="G3155" s="176"/>
      <c r="H3155" s="177"/>
      <c r="I3155" s="176"/>
    </row>
    <row r="3156" spans="7:9" x14ac:dyDescent="0.25">
      <c r="G3156" s="176"/>
      <c r="H3156" s="177"/>
      <c r="I3156" s="176"/>
    </row>
    <row r="3157" spans="7:9" x14ac:dyDescent="0.25">
      <c r="G3157" s="176"/>
      <c r="H3157" s="177"/>
      <c r="I3157" s="176"/>
    </row>
    <row r="3158" spans="7:9" x14ac:dyDescent="0.25">
      <c r="G3158" s="176"/>
      <c r="H3158" s="177"/>
      <c r="I3158" s="176"/>
    </row>
    <row r="3159" spans="7:9" x14ac:dyDescent="0.25">
      <c r="G3159" s="176"/>
      <c r="H3159" s="177"/>
      <c r="I3159" s="176"/>
    </row>
    <row r="3160" spans="7:9" x14ac:dyDescent="0.25">
      <c r="G3160" s="176"/>
      <c r="H3160" s="177"/>
      <c r="I3160" s="176"/>
    </row>
    <row r="3161" spans="7:9" x14ac:dyDescent="0.25">
      <c r="G3161" s="176"/>
      <c r="H3161" s="177"/>
      <c r="I3161" s="176"/>
    </row>
    <row r="3162" spans="7:9" x14ac:dyDescent="0.25">
      <c r="G3162" s="176"/>
      <c r="H3162" s="177"/>
      <c r="I3162" s="176"/>
    </row>
    <row r="3163" spans="7:9" x14ac:dyDescent="0.25">
      <c r="G3163" s="176"/>
      <c r="H3163" s="177"/>
      <c r="I3163" s="176"/>
    </row>
    <row r="3164" spans="7:9" x14ac:dyDescent="0.25">
      <c r="G3164" s="176"/>
      <c r="H3164" s="177"/>
      <c r="I3164" s="176"/>
    </row>
    <row r="3165" spans="7:9" x14ac:dyDescent="0.25">
      <c r="G3165" s="176"/>
      <c r="H3165" s="177"/>
      <c r="I3165" s="176"/>
    </row>
    <row r="3166" spans="7:9" x14ac:dyDescent="0.25">
      <c r="G3166" s="176"/>
      <c r="H3166" s="177"/>
      <c r="I3166" s="176"/>
    </row>
    <row r="3167" spans="7:9" x14ac:dyDescent="0.25">
      <c r="G3167" s="176"/>
      <c r="H3167" s="177"/>
      <c r="I3167" s="176"/>
    </row>
    <row r="3168" spans="7:9" x14ac:dyDescent="0.25">
      <c r="G3168" s="176"/>
      <c r="H3168" s="177"/>
      <c r="I3168" s="176"/>
    </row>
    <row r="3169" spans="7:9" x14ac:dyDescent="0.25">
      <c r="G3169" s="176"/>
      <c r="H3169" s="177"/>
      <c r="I3169" s="176"/>
    </row>
    <row r="3170" spans="7:9" x14ac:dyDescent="0.25">
      <c r="G3170" s="176"/>
      <c r="H3170" s="177"/>
      <c r="I3170" s="176"/>
    </row>
    <row r="3171" spans="7:9" x14ac:dyDescent="0.25">
      <c r="G3171" s="176"/>
      <c r="H3171" s="177"/>
      <c r="I3171" s="176"/>
    </row>
    <row r="3172" spans="7:9" x14ac:dyDescent="0.25">
      <c r="G3172" s="176"/>
      <c r="H3172" s="177"/>
      <c r="I3172" s="176"/>
    </row>
    <row r="3173" spans="7:9" x14ac:dyDescent="0.25">
      <c r="G3173" s="176"/>
      <c r="H3173" s="177"/>
      <c r="I3173" s="176"/>
    </row>
    <row r="3174" spans="7:9" x14ac:dyDescent="0.25">
      <c r="G3174" s="176"/>
      <c r="H3174" s="177"/>
      <c r="I3174" s="176"/>
    </row>
    <row r="3175" spans="7:9" x14ac:dyDescent="0.25">
      <c r="G3175" s="176"/>
      <c r="H3175" s="177"/>
      <c r="I3175" s="176"/>
    </row>
    <row r="3176" spans="7:9" x14ac:dyDescent="0.25">
      <c r="G3176" s="176"/>
      <c r="H3176" s="177"/>
      <c r="I3176" s="176"/>
    </row>
    <row r="3177" spans="7:9" x14ac:dyDescent="0.25">
      <c r="G3177" s="176"/>
      <c r="H3177" s="177"/>
      <c r="I3177" s="176"/>
    </row>
    <row r="3178" spans="7:9" x14ac:dyDescent="0.25">
      <c r="G3178" s="176"/>
      <c r="H3178" s="177"/>
      <c r="I3178" s="176"/>
    </row>
    <row r="3179" spans="7:9" x14ac:dyDescent="0.25">
      <c r="G3179" s="176"/>
      <c r="H3179" s="177"/>
      <c r="I3179" s="176"/>
    </row>
    <row r="3180" spans="7:9" x14ac:dyDescent="0.25">
      <c r="G3180" s="176"/>
      <c r="H3180" s="177"/>
      <c r="I3180" s="176"/>
    </row>
    <row r="3181" spans="7:9" x14ac:dyDescent="0.25">
      <c r="G3181" s="176"/>
      <c r="H3181" s="177"/>
      <c r="I3181" s="176"/>
    </row>
    <row r="3182" spans="7:9" x14ac:dyDescent="0.25">
      <c r="G3182" s="176"/>
      <c r="H3182" s="177"/>
      <c r="I3182" s="176"/>
    </row>
    <row r="3183" spans="7:9" x14ac:dyDescent="0.25">
      <c r="G3183" s="176"/>
      <c r="H3183" s="177"/>
      <c r="I3183" s="176"/>
    </row>
    <row r="3184" spans="7:9" x14ac:dyDescent="0.25">
      <c r="G3184" s="176"/>
      <c r="H3184" s="177"/>
      <c r="I3184" s="176"/>
    </row>
    <row r="3185" spans="7:9" x14ac:dyDescent="0.25">
      <c r="G3185" s="176"/>
      <c r="H3185" s="177"/>
      <c r="I3185" s="176"/>
    </row>
    <row r="3186" spans="7:9" x14ac:dyDescent="0.25">
      <c r="G3186" s="176"/>
      <c r="H3186" s="177"/>
      <c r="I3186" s="176"/>
    </row>
    <row r="3187" spans="7:9" x14ac:dyDescent="0.25">
      <c r="G3187" s="176"/>
      <c r="H3187" s="177"/>
      <c r="I3187" s="176"/>
    </row>
    <row r="3188" spans="7:9" x14ac:dyDescent="0.25">
      <c r="G3188" s="176"/>
      <c r="H3188" s="177"/>
      <c r="I3188" s="176"/>
    </row>
    <row r="3189" spans="7:9" x14ac:dyDescent="0.25">
      <c r="G3189" s="176"/>
      <c r="H3189" s="177"/>
      <c r="I3189" s="176"/>
    </row>
    <row r="3190" spans="7:9" x14ac:dyDescent="0.25">
      <c r="G3190" s="176"/>
      <c r="H3190" s="177"/>
      <c r="I3190" s="176"/>
    </row>
    <row r="3191" spans="7:9" x14ac:dyDescent="0.25">
      <c r="G3191" s="176"/>
      <c r="H3191" s="177"/>
      <c r="I3191" s="176"/>
    </row>
    <row r="3192" spans="7:9" x14ac:dyDescent="0.25">
      <c r="G3192" s="176"/>
      <c r="H3192" s="177"/>
      <c r="I3192" s="176"/>
    </row>
    <row r="3193" spans="7:9" x14ac:dyDescent="0.25">
      <c r="G3193" s="176"/>
      <c r="H3193" s="177"/>
      <c r="I3193" s="176"/>
    </row>
    <row r="3194" spans="7:9" x14ac:dyDescent="0.25">
      <c r="G3194" s="176"/>
      <c r="H3194" s="177"/>
      <c r="I3194" s="176"/>
    </row>
    <row r="3195" spans="7:9" x14ac:dyDescent="0.25">
      <c r="G3195" s="176"/>
      <c r="H3195" s="177"/>
      <c r="I3195" s="176"/>
    </row>
    <row r="3196" spans="7:9" x14ac:dyDescent="0.25">
      <c r="G3196" s="176"/>
      <c r="H3196" s="177"/>
      <c r="I3196" s="176"/>
    </row>
    <row r="3197" spans="7:9" x14ac:dyDescent="0.25">
      <c r="G3197" s="176"/>
      <c r="H3197" s="177"/>
      <c r="I3197" s="176"/>
    </row>
    <row r="3198" spans="7:9" x14ac:dyDescent="0.25">
      <c r="G3198" s="176"/>
      <c r="H3198" s="177"/>
      <c r="I3198" s="176"/>
    </row>
    <row r="3199" spans="7:9" x14ac:dyDescent="0.25">
      <c r="G3199" s="176"/>
      <c r="H3199" s="177"/>
      <c r="I3199" s="176"/>
    </row>
    <row r="3200" spans="7:9" x14ac:dyDescent="0.25">
      <c r="G3200" s="176"/>
      <c r="H3200" s="177"/>
      <c r="I3200" s="176"/>
    </row>
    <row r="3201" spans="7:9" x14ac:dyDescent="0.25">
      <c r="G3201" s="176"/>
      <c r="H3201" s="177"/>
      <c r="I3201" s="176"/>
    </row>
    <row r="3202" spans="7:9" x14ac:dyDescent="0.25">
      <c r="G3202" s="176"/>
      <c r="H3202" s="177"/>
      <c r="I3202" s="176"/>
    </row>
    <row r="3203" spans="7:9" x14ac:dyDescent="0.25">
      <c r="G3203" s="176"/>
      <c r="H3203" s="177"/>
      <c r="I3203" s="176"/>
    </row>
    <row r="3204" spans="7:9" x14ac:dyDescent="0.25">
      <c r="G3204" s="176"/>
      <c r="H3204" s="177"/>
      <c r="I3204" s="176"/>
    </row>
    <row r="3205" spans="7:9" x14ac:dyDescent="0.25">
      <c r="G3205" s="176"/>
      <c r="H3205" s="177"/>
      <c r="I3205" s="176"/>
    </row>
    <row r="3206" spans="7:9" x14ac:dyDescent="0.25">
      <c r="G3206" s="176"/>
      <c r="H3206" s="177"/>
      <c r="I3206" s="176"/>
    </row>
    <row r="3207" spans="7:9" x14ac:dyDescent="0.25">
      <c r="G3207" s="176"/>
      <c r="H3207" s="177"/>
      <c r="I3207" s="176"/>
    </row>
    <row r="3208" spans="7:9" x14ac:dyDescent="0.25">
      <c r="G3208" s="176"/>
      <c r="H3208" s="177"/>
      <c r="I3208" s="176"/>
    </row>
    <row r="3209" spans="7:9" x14ac:dyDescent="0.25">
      <c r="G3209" s="176"/>
      <c r="H3209" s="177"/>
      <c r="I3209" s="176"/>
    </row>
    <row r="3210" spans="7:9" x14ac:dyDescent="0.25">
      <c r="G3210" s="176"/>
      <c r="H3210" s="177"/>
      <c r="I3210" s="176"/>
    </row>
    <row r="3211" spans="7:9" x14ac:dyDescent="0.25">
      <c r="G3211" s="176"/>
      <c r="H3211" s="177"/>
      <c r="I3211" s="176"/>
    </row>
    <row r="3212" spans="7:9" x14ac:dyDescent="0.25">
      <c r="G3212" s="176"/>
      <c r="H3212" s="177"/>
      <c r="I3212" s="176"/>
    </row>
    <row r="3213" spans="7:9" x14ac:dyDescent="0.25">
      <c r="G3213" s="176"/>
      <c r="H3213" s="177"/>
      <c r="I3213" s="176"/>
    </row>
    <row r="3214" spans="7:9" x14ac:dyDescent="0.25">
      <c r="G3214" s="176"/>
      <c r="H3214" s="177"/>
      <c r="I3214" s="176"/>
    </row>
    <row r="3215" spans="7:9" x14ac:dyDescent="0.25">
      <c r="G3215" s="176"/>
      <c r="H3215" s="177"/>
      <c r="I3215" s="176"/>
    </row>
    <row r="3216" spans="7:9" x14ac:dyDescent="0.25">
      <c r="G3216" s="176"/>
      <c r="H3216" s="177"/>
      <c r="I3216" s="176"/>
    </row>
    <row r="3217" spans="7:9" x14ac:dyDescent="0.25">
      <c r="G3217" s="176"/>
      <c r="H3217" s="177"/>
      <c r="I3217" s="176"/>
    </row>
    <row r="3218" spans="7:9" x14ac:dyDescent="0.25">
      <c r="G3218" s="176"/>
      <c r="H3218" s="177"/>
      <c r="I3218" s="176"/>
    </row>
    <row r="3219" spans="7:9" x14ac:dyDescent="0.25">
      <c r="G3219" s="176"/>
      <c r="H3219" s="177"/>
      <c r="I3219" s="176"/>
    </row>
    <row r="3220" spans="7:9" x14ac:dyDescent="0.25">
      <c r="G3220" s="176"/>
      <c r="H3220" s="177"/>
      <c r="I3220" s="176"/>
    </row>
    <row r="3221" spans="7:9" x14ac:dyDescent="0.25">
      <c r="G3221" s="176"/>
      <c r="H3221" s="177"/>
      <c r="I3221" s="176"/>
    </row>
    <row r="3222" spans="7:9" x14ac:dyDescent="0.25">
      <c r="G3222" s="176"/>
      <c r="H3222" s="177"/>
      <c r="I3222" s="176"/>
    </row>
    <row r="3223" spans="7:9" x14ac:dyDescent="0.25">
      <c r="G3223" s="176"/>
      <c r="H3223" s="177"/>
      <c r="I3223" s="176"/>
    </row>
    <row r="3224" spans="7:9" x14ac:dyDescent="0.25">
      <c r="G3224" s="176"/>
      <c r="H3224" s="177"/>
      <c r="I3224" s="176"/>
    </row>
    <row r="3225" spans="7:9" x14ac:dyDescent="0.25">
      <c r="G3225" s="176"/>
      <c r="H3225" s="177"/>
      <c r="I3225" s="176"/>
    </row>
    <row r="3226" spans="7:9" x14ac:dyDescent="0.25">
      <c r="G3226" s="176"/>
      <c r="H3226" s="177"/>
      <c r="I3226" s="176"/>
    </row>
    <row r="3227" spans="7:9" x14ac:dyDescent="0.25">
      <c r="G3227" s="176"/>
      <c r="H3227" s="177"/>
      <c r="I3227" s="176"/>
    </row>
    <row r="3228" spans="7:9" x14ac:dyDescent="0.25">
      <c r="G3228" s="176"/>
      <c r="H3228" s="177"/>
      <c r="I3228" s="176"/>
    </row>
    <row r="3229" spans="7:9" x14ac:dyDescent="0.25">
      <c r="G3229" s="176"/>
      <c r="H3229" s="177"/>
      <c r="I3229" s="176"/>
    </row>
    <row r="3230" spans="7:9" x14ac:dyDescent="0.25">
      <c r="G3230" s="176"/>
      <c r="H3230" s="177"/>
      <c r="I3230" s="176"/>
    </row>
    <row r="3231" spans="7:9" x14ac:dyDescent="0.25">
      <c r="G3231" s="176"/>
      <c r="H3231" s="177"/>
      <c r="I3231" s="176"/>
    </row>
    <row r="3232" spans="7:9" x14ac:dyDescent="0.25">
      <c r="G3232" s="176"/>
      <c r="H3232" s="177"/>
      <c r="I3232" s="176"/>
    </row>
    <row r="3233" spans="7:9" x14ac:dyDescent="0.25">
      <c r="G3233" s="176"/>
      <c r="H3233" s="177"/>
      <c r="I3233" s="176"/>
    </row>
    <row r="3234" spans="7:9" x14ac:dyDescent="0.25">
      <c r="G3234" s="176"/>
      <c r="H3234" s="177"/>
      <c r="I3234" s="176"/>
    </row>
    <row r="3235" spans="7:9" x14ac:dyDescent="0.25">
      <c r="G3235" s="176"/>
      <c r="H3235" s="177"/>
      <c r="I3235" s="176"/>
    </row>
    <row r="3236" spans="7:9" x14ac:dyDescent="0.25">
      <c r="G3236" s="176"/>
      <c r="H3236" s="177"/>
      <c r="I3236" s="176"/>
    </row>
    <row r="3237" spans="7:9" x14ac:dyDescent="0.25">
      <c r="G3237" s="176"/>
      <c r="H3237" s="177"/>
      <c r="I3237" s="176"/>
    </row>
    <row r="3238" spans="7:9" x14ac:dyDescent="0.25">
      <c r="G3238" s="176"/>
      <c r="H3238" s="177"/>
      <c r="I3238" s="176"/>
    </row>
    <row r="3239" spans="7:9" x14ac:dyDescent="0.25">
      <c r="G3239" s="176"/>
      <c r="H3239" s="177"/>
      <c r="I3239" s="176"/>
    </row>
    <row r="3240" spans="7:9" x14ac:dyDescent="0.25">
      <c r="G3240" s="176"/>
      <c r="H3240" s="177"/>
      <c r="I3240" s="176"/>
    </row>
    <row r="3241" spans="7:9" x14ac:dyDescent="0.25">
      <c r="G3241" s="176"/>
      <c r="H3241" s="177"/>
      <c r="I3241" s="176"/>
    </row>
    <row r="3242" spans="7:9" x14ac:dyDescent="0.25">
      <c r="G3242" s="176"/>
      <c r="H3242" s="177"/>
      <c r="I3242" s="176"/>
    </row>
    <row r="3243" spans="7:9" x14ac:dyDescent="0.25">
      <c r="G3243" s="176"/>
      <c r="H3243" s="177"/>
      <c r="I3243" s="176"/>
    </row>
    <row r="3244" spans="7:9" x14ac:dyDescent="0.25">
      <c r="G3244" s="176"/>
      <c r="H3244" s="177"/>
      <c r="I3244" s="176"/>
    </row>
    <row r="3245" spans="7:9" x14ac:dyDescent="0.25">
      <c r="G3245" s="176"/>
      <c r="H3245" s="177"/>
      <c r="I3245" s="176"/>
    </row>
    <row r="3246" spans="7:9" x14ac:dyDescent="0.25">
      <c r="G3246" s="176"/>
      <c r="H3246" s="177"/>
      <c r="I3246" s="176"/>
    </row>
    <row r="3247" spans="7:9" x14ac:dyDescent="0.25">
      <c r="G3247" s="176"/>
      <c r="H3247" s="177"/>
      <c r="I3247" s="176"/>
    </row>
    <row r="3248" spans="7:9" x14ac:dyDescent="0.25">
      <c r="G3248" s="176"/>
      <c r="H3248" s="177"/>
      <c r="I3248" s="176"/>
    </row>
    <row r="3249" spans="7:9" x14ac:dyDescent="0.25">
      <c r="G3249" s="176"/>
      <c r="H3249" s="177"/>
      <c r="I3249" s="176"/>
    </row>
    <row r="3250" spans="7:9" x14ac:dyDescent="0.25">
      <c r="G3250" s="176"/>
      <c r="H3250" s="177"/>
      <c r="I3250" s="176"/>
    </row>
    <row r="3251" spans="7:9" x14ac:dyDescent="0.25">
      <c r="G3251" s="176"/>
      <c r="H3251" s="177"/>
      <c r="I3251" s="176"/>
    </row>
    <row r="3252" spans="7:9" x14ac:dyDescent="0.25">
      <c r="G3252" s="176"/>
      <c r="H3252" s="177"/>
      <c r="I3252" s="176"/>
    </row>
    <row r="3253" spans="7:9" x14ac:dyDescent="0.25">
      <c r="G3253" s="176"/>
      <c r="H3253" s="177"/>
      <c r="I3253" s="176"/>
    </row>
    <row r="3254" spans="7:9" x14ac:dyDescent="0.25">
      <c r="G3254" s="176"/>
      <c r="H3254" s="177"/>
      <c r="I3254" s="176"/>
    </row>
    <row r="3255" spans="7:9" x14ac:dyDescent="0.25">
      <c r="G3255" s="176"/>
      <c r="H3255" s="177"/>
      <c r="I3255" s="176"/>
    </row>
    <row r="3256" spans="7:9" x14ac:dyDescent="0.25">
      <c r="G3256" s="176"/>
      <c r="H3256" s="177"/>
      <c r="I3256" s="176"/>
    </row>
    <row r="3257" spans="7:9" x14ac:dyDescent="0.25">
      <c r="G3257" s="176"/>
      <c r="H3257" s="177"/>
      <c r="I3257" s="176"/>
    </row>
    <row r="3258" spans="7:9" x14ac:dyDescent="0.25">
      <c r="G3258" s="176"/>
      <c r="H3258" s="177"/>
      <c r="I3258" s="176"/>
    </row>
    <row r="3259" spans="7:9" x14ac:dyDescent="0.25">
      <c r="G3259" s="176"/>
      <c r="H3259" s="177"/>
      <c r="I3259" s="176"/>
    </row>
    <row r="3260" spans="7:9" x14ac:dyDescent="0.25">
      <c r="G3260" s="176"/>
      <c r="H3260" s="177"/>
      <c r="I3260" s="176"/>
    </row>
    <row r="3261" spans="7:9" x14ac:dyDescent="0.25">
      <c r="G3261" s="176"/>
      <c r="H3261" s="177"/>
      <c r="I3261" s="176"/>
    </row>
    <row r="3262" spans="7:9" x14ac:dyDescent="0.25">
      <c r="G3262" s="176"/>
      <c r="H3262" s="177"/>
      <c r="I3262" s="176"/>
    </row>
    <row r="3263" spans="7:9" x14ac:dyDescent="0.25">
      <c r="G3263" s="176"/>
      <c r="H3263" s="177"/>
      <c r="I3263" s="176"/>
    </row>
    <row r="3264" spans="7:9" x14ac:dyDescent="0.25">
      <c r="G3264" s="176"/>
      <c r="H3264" s="177"/>
      <c r="I3264" s="17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3" sqref="B3:H26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60" customWidth="1"/>
    <col min="6" max="6" width="15.28515625" style="157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7" t="s">
        <v>15</v>
      </c>
      <c r="C1" s="11" t="s">
        <v>16</v>
      </c>
      <c r="D1" s="11" t="s">
        <v>2067</v>
      </c>
      <c r="E1" s="199" t="s">
        <v>19</v>
      </c>
      <c r="F1" s="200"/>
      <c r="G1" s="11" t="s">
        <v>17</v>
      </c>
      <c r="H1" s="11" t="s">
        <v>1997</v>
      </c>
    </row>
    <row r="2" spans="1:8" ht="15" customHeight="1" thickBot="1" x14ac:dyDescent="0.3">
      <c r="A2" s="8"/>
      <c r="B2" s="9"/>
      <c r="C2" s="45"/>
      <c r="D2" s="9"/>
      <c r="E2" s="158" t="s">
        <v>21</v>
      </c>
      <c r="F2" s="159" t="s">
        <v>20</v>
      </c>
      <c r="G2" s="45"/>
      <c r="H2" s="9"/>
    </row>
    <row r="3" spans="1:8" ht="15.75" thickTop="1" x14ac:dyDescent="0.25">
      <c r="A3" s="2">
        <v>1</v>
      </c>
      <c r="B3" s="5" t="s">
        <v>4982</v>
      </c>
      <c r="C3" s="3" t="s">
        <v>2176</v>
      </c>
      <c r="D3" s="7">
        <v>49</v>
      </c>
      <c r="E3" s="160">
        <v>49</v>
      </c>
      <c r="F3" s="157">
        <v>3332000</v>
      </c>
      <c r="G3" s="3" t="s">
        <v>4983</v>
      </c>
      <c r="H3" s="1" t="s">
        <v>4984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60">
        <v>34.20314544392523</v>
      </c>
      <c r="F4" s="157">
        <v>58555785</v>
      </c>
      <c r="G4" s="3" t="s">
        <v>2068</v>
      </c>
      <c r="H4" s="1" t="s">
        <v>1643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60">
        <v>45.630766461998547</v>
      </c>
      <c r="F5" s="157">
        <v>4766672</v>
      </c>
      <c r="G5" s="3" t="s">
        <v>742</v>
      </c>
      <c r="H5" s="1" t="s">
        <v>1354</v>
      </c>
    </row>
    <row r="6" spans="1:8" ht="15.75" thickBot="1" x14ac:dyDescent="0.3">
      <c r="A6" s="3">
        <v>4</v>
      </c>
      <c r="B6" s="5" t="s">
        <v>2175</v>
      </c>
      <c r="C6" s="3" t="s">
        <v>2176</v>
      </c>
      <c r="D6" s="7">
        <v>49</v>
      </c>
      <c r="E6" s="160" t="e">
        <v>#VALUE!</v>
      </c>
      <c r="F6" s="157" t="s">
        <v>4942</v>
      </c>
      <c r="G6" s="3" t="s">
        <v>2177</v>
      </c>
      <c r="H6" s="1" t="s">
        <v>2178</v>
      </c>
    </row>
    <row r="7" spans="1:8" ht="15.75" thickTop="1" x14ac:dyDescent="0.25">
      <c r="A7" s="2">
        <v>5</v>
      </c>
      <c r="B7" s="5" t="s">
        <v>2179</v>
      </c>
      <c r="C7" s="3" t="s">
        <v>2176</v>
      </c>
      <c r="D7" s="7">
        <v>49</v>
      </c>
      <c r="E7" s="160">
        <v>43.875380681725652</v>
      </c>
      <c r="F7" s="157">
        <v>16164480</v>
      </c>
      <c r="G7" s="3" t="s">
        <v>2180</v>
      </c>
      <c r="H7" s="1" t="s">
        <v>2181</v>
      </c>
    </row>
    <row r="8" spans="1:8" ht="15.75" thickBot="1" x14ac:dyDescent="0.3">
      <c r="A8" s="3">
        <v>6</v>
      </c>
      <c r="B8" s="5" t="s">
        <v>4812</v>
      </c>
      <c r="C8" s="3" t="s">
        <v>2176</v>
      </c>
      <c r="D8" s="7">
        <v>49</v>
      </c>
      <c r="E8" s="160">
        <v>49</v>
      </c>
      <c r="F8" s="157">
        <v>1470000</v>
      </c>
      <c r="G8" s="3" t="s">
        <v>4813</v>
      </c>
      <c r="H8" s="1" t="s">
        <v>4814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60">
        <v>56.81441491277053</v>
      </c>
      <c r="F9" s="157">
        <v>6532101</v>
      </c>
      <c r="G9" s="3" t="s">
        <v>743</v>
      </c>
      <c r="H9" s="1" t="s">
        <v>1355</v>
      </c>
    </row>
    <row r="10" spans="1:8" ht="15.75" thickBot="1" x14ac:dyDescent="0.3">
      <c r="A10" s="3">
        <v>8</v>
      </c>
      <c r="B10" s="5" t="s">
        <v>2182</v>
      </c>
      <c r="C10" s="3" t="s">
        <v>2176</v>
      </c>
      <c r="D10" s="7">
        <v>49</v>
      </c>
      <c r="E10" s="160">
        <v>49.000020402195275</v>
      </c>
      <c r="F10" s="157">
        <v>1441022</v>
      </c>
      <c r="G10" s="3" t="s">
        <v>2183</v>
      </c>
      <c r="H10" s="1" t="s">
        <v>2184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60">
        <v>28.931699999999999</v>
      </c>
      <c r="F11" s="157">
        <v>2893170</v>
      </c>
      <c r="G11" s="3" t="s">
        <v>744</v>
      </c>
      <c r="H11" s="1" t="s">
        <v>1356</v>
      </c>
    </row>
    <row r="12" spans="1:8" ht="15.75" thickBot="1" x14ac:dyDescent="0.3">
      <c r="A12" s="3">
        <v>10</v>
      </c>
      <c r="B12" s="5" t="s">
        <v>2185</v>
      </c>
      <c r="C12" s="3" t="s">
        <v>2176</v>
      </c>
      <c r="D12" s="7">
        <v>49</v>
      </c>
      <c r="E12" s="160">
        <v>44.173653950792911</v>
      </c>
      <c r="F12" s="157">
        <v>1347641</v>
      </c>
      <c r="G12" s="3" t="s">
        <v>2186</v>
      </c>
      <c r="H12" s="1" t="s">
        <v>2187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60">
        <v>36.275373163132116</v>
      </c>
      <c r="F13" s="157">
        <v>8270669</v>
      </c>
      <c r="G13" s="3" t="s">
        <v>745</v>
      </c>
      <c r="H13" s="1" t="s">
        <v>1357</v>
      </c>
    </row>
    <row r="14" spans="1:8" ht="15.75" thickBot="1" x14ac:dyDescent="0.3">
      <c r="A14" s="3">
        <v>12</v>
      </c>
      <c r="B14" s="5" t="s">
        <v>2188</v>
      </c>
      <c r="C14" s="3" t="s">
        <v>2176</v>
      </c>
      <c r="D14" s="7">
        <v>49</v>
      </c>
      <c r="E14" s="160">
        <v>48.85</v>
      </c>
      <c r="F14" s="157">
        <v>1954000</v>
      </c>
      <c r="G14" s="3" t="s">
        <v>2189</v>
      </c>
      <c r="H14" s="1" t="s">
        <v>2190</v>
      </c>
    </row>
    <row r="15" spans="1:8" ht="15.75" thickTop="1" x14ac:dyDescent="0.25">
      <c r="A15" s="2">
        <v>13</v>
      </c>
      <c r="B15" s="5" t="s">
        <v>2191</v>
      </c>
      <c r="C15" s="3" t="s">
        <v>2176</v>
      </c>
      <c r="D15" s="7">
        <v>49</v>
      </c>
      <c r="E15" s="161">
        <v>45.405866727421468</v>
      </c>
      <c r="F15" s="6">
        <v>988511600</v>
      </c>
      <c r="G15" s="3" t="s">
        <v>2192</v>
      </c>
      <c r="H15" s="1" t="s">
        <v>2193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60">
        <v>34.075032679738563</v>
      </c>
      <c r="F16" s="157">
        <v>1042696</v>
      </c>
      <c r="G16" s="3" t="s">
        <v>1015</v>
      </c>
      <c r="H16" s="1" t="s">
        <v>1644</v>
      </c>
    </row>
    <row r="17" spans="1:8" ht="15.75" thickTop="1" x14ac:dyDescent="0.25">
      <c r="A17" s="2">
        <v>15</v>
      </c>
      <c r="B17" s="5" t="s">
        <v>2194</v>
      </c>
      <c r="C17" s="3" t="s">
        <v>2176</v>
      </c>
      <c r="D17" s="7">
        <v>49</v>
      </c>
      <c r="E17" s="160">
        <v>48.301975727722365</v>
      </c>
      <c r="F17" s="157">
        <v>7419140</v>
      </c>
      <c r="G17" s="3" t="s">
        <v>2195</v>
      </c>
      <c r="H17" s="1" t="s">
        <v>2196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60">
        <v>48.869302996339819</v>
      </c>
      <c r="F18" s="157">
        <v>12470371</v>
      </c>
      <c r="G18" s="3" t="s">
        <v>746</v>
      </c>
      <c r="H18" s="1" t="s">
        <v>1358</v>
      </c>
    </row>
    <row r="19" spans="1:8" ht="15.75" thickTop="1" x14ac:dyDescent="0.25">
      <c r="A19" s="2">
        <v>17</v>
      </c>
      <c r="B19" s="5" t="s">
        <v>2197</v>
      </c>
      <c r="C19" s="3" t="s">
        <v>2176</v>
      </c>
      <c r="D19" s="7">
        <v>49</v>
      </c>
      <c r="E19" s="160">
        <v>49.000005613583376</v>
      </c>
      <c r="F19" s="157">
        <v>5237297</v>
      </c>
      <c r="G19" s="3" t="s">
        <v>2198</v>
      </c>
      <c r="H19" s="1" t="s">
        <v>2199</v>
      </c>
    </row>
    <row r="20" spans="1:8" ht="15.75" thickBot="1" x14ac:dyDescent="0.3">
      <c r="A20" s="3">
        <v>18</v>
      </c>
      <c r="B20" s="5" t="s">
        <v>2200</v>
      </c>
      <c r="C20" s="3" t="s">
        <v>2176</v>
      </c>
      <c r="D20" s="7">
        <v>49</v>
      </c>
      <c r="E20" s="160">
        <v>49</v>
      </c>
      <c r="F20" s="157">
        <v>17150000</v>
      </c>
      <c r="G20" s="3" t="s">
        <v>2201</v>
      </c>
      <c r="H20" s="1" t="s">
        <v>2202</v>
      </c>
    </row>
    <row r="21" spans="1:8" ht="15.75" thickTop="1" x14ac:dyDescent="0.25">
      <c r="A21" s="2">
        <v>19</v>
      </c>
      <c r="B21" s="5" t="s">
        <v>4163</v>
      </c>
      <c r="C21" s="3" t="s">
        <v>2176</v>
      </c>
      <c r="D21" s="7">
        <v>49</v>
      </c>
      <c r="E21" s="160">
        <v>49.000057573128167</v>
      </c>
      <c r="F21" s="157">
        <v>2383059</v>
      </c>
      <c r="G21" s="3" t="s">
        <v>4164</v>
      </c>
      <c r="H21" s="1" t="s">
        <v>4165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60">
        <v>47.94126875595434</v>
      </c>
      <c r="F22" s="157">
        <v>13476166</v>
      </c>
      <c r="G22" s="3" t="s">
        <v>747</v>
      </c>
      <c r="H22" s="1" t="s">
        <v>1359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60">
        <v>40.794560439560442</v>
      </c>
      <c r="F23" s="157">
        <v>7424610</v>
      </c>
      <c r="G23" s="3" t="s">
        <v>748</v>
      </c>
      <c r="H23" s="1" t="s">
        <v>1360</v>
      </c>
    </row>
    <row r="24" spans="1:8" ht="15.75" thickBot="1" x14ac:dyDescent="0.3">
      <c r="A24" s="3">
        <v>22</v>
      </c>
      <c r="B24" s="5" t="s">
        <v>2203</v>
      </c>
      <c r="C24" s="3" t="s">
        <v>2176</v>
      </c>
      <c r="D24" s="7">
        <v>0</v>
      </c>
      <c r="E24" s="160" t="e">
        <v>#VALUE!</v>
      </c>
      <c r="F24" s="157" t="s">
        <v>4942</v>
      </c>
      <c r="G24" s="3" t="s">
        <v>2204</v>
      </c>
      <c r="H24" s="1" t="s">
        <v>2205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60">
        <v>47.247418087121211</v>
      </c>
      <c r="F25" s="157">
        <v>99786547</v>
      </c>
      <c r="G25" s="3" t="s">
        <v>4909</v>
      </c>
      <c r="H25" s="1" t="s">
        <v>1361</v>
      </c>
    </row>
    <row r="26" spans="1:8" ht="15.75" thickBot="1" x14ac:dyDescent="0.3">
      <c r="A26" s="3">
        <v>24</v>
      </c>
      <c r="B26" s="5" t="s">
        <v>2206</v>
      </c>
      <c r="C26" s="3" t="s">
        <v>2176</v>
      </c>
      <c r="D26" s="7">
        <v>49</v>
      </c>
      <c r="E26" s="160">
        <v>31.13055555555556</v>
      </c>
      <c r="F26" s="157">
        <v>3362100</v>
      </c>
      <c r="G26" s="3" t="s">
        <v>2207</v>
      </c>
      <c r="H26" s="1" t="s">
        <v>2208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60">
        <v>49.158366308156261</v>
      </c>
      <c r="F27" s="157">
        <v>2820068</v>
      </c>
      <c r="G27" s="3" t="s">
        <v>1016</v>
      </c>
      <c r="H27" s="1" t="s">
        <v>1645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60">
        <v>47.018732999524573</v>
      </c>
      <c r="F28" s="157">
        <v>2660287</v>
      </c>
      <c r="G28" s="3" t="s">
        <v>2129</v>
      </c>
      <c r="H28" s="1" t="s">
        <v>1646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60">
        <v>44.554385964912278</v>
      </c>
      <c r="F29" s="157">
        <v>1269800</v>
      </c>
      <c r="G29" s="3" t="s">
        <v>1017</v>
      </c>
      <c r="H29" s="1" t="s">
        <v>1647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60">
        <v>48.368566324311999</v>
      </c>
      <c r="F30" s="157">
        <v>79084976</v>
      </c>
      <c r="G30" s="3" t="s">
        <v>4234</v>
      </c>
      <c r="H30" s="1" t="s">
        <v>1362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60">
        <v>43.318670634920636</v>
      </c>
      <c r="F31" s="157">
        <v>10916305</v>
      </c>
      <c r="G31" s="3" t="s">
        <v>1018</v>
      </c>
      <c r="H31" s="1" t="s">
        <v>1648</v>
      </c>
    </row>
    <row r="32" spans="1:8" ht="15.75" thickBot="1" x14ac:dyDescent="0.3">
      <c r="A32" s="3">
        <v>30</v>
      </c>
      <c r="B32" s="5" t="s">
        <v>2209</v>
      </c>
      <c r="C32" s="3" t="s">
        <v>2176</v>
      </c>
      <c r="D32" s="7">
        <v>49</v>
      </c>
      <c r="E32" s="160">
        <v>49</v>
      </c>
      <c r="F32" s="157">
        <v>6370000</v>
      </c>
      <c r="G32" s="3" t="s">
        <v>2210</v>
      </c>
      <c r="H32" s="1" t="s">
        <v>2211</v>
      </c>
    </row>
    <row r="33" spans="1:8" ht="15.75" thickTop="1" x14ac:dyDescent="0.25">
      <c r="A33" s="2">
        <v>31</v>
      </c>
      <c r="B33" s="5" t="s">
        <v>2212</v>
      </c>
      <c r="C33" s="3" t="s">
        <v>2176</v>
      </c>
      <c r="D33" s="7">
        <v>49</v>
      </c>
      <c r="E33" s="160">
        <v>13.03762</v>
      </c>
      <c r="F33" s="157">
        <v>3911286</v>
      </c>
      <c r="G33" s="3" t="s">
        <v>2213</v>
      </c>
      <c r="H33" s="1" t="s">
        <v>2214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60">
        <v>47.994235822354163</v>
      </c>
      <c r="F34" s="157">
        <v>13013997</v>
      </c>
      <c r="G34" s="3" t="s">
        <v>1019</v>
      </c>
      <c r="H34" s="1" t="s">
        <v>1649</v>
      </c>
    </row>
    <row r="35" spans="1:8" ht="15.75" thickTop="1" x14ac:dyDescent="0.25">
      <c r="A35" s="2">
        <v>33</v>
      </c>
      <c r="B35" s="5" t="s">
        <v>2215</v>
      </c>
      <c r="C35" s="3" t="s">
        <v>2176</v>
      </c>
      <c r="D35" s="7">
        <v>49</v>
      </c>
      <c r="E35" s="160">
        <v>48.643333333333331</v>
      </c>
      <c r="F35" s="157">
        <v>2918600</v>
      </c>
      <c r="G35" s="3" t="s">
        <v>2216</v>
      </c>
      <c r="H35" s="1" t="s">
        <v>2217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60">
        <v>46.402211964459447</v>
      </c>
      <c r="F36" s="157">
        <v>58998046</v>
      </c>
      <c r="G36" s="3" t="s">
        <v>749</v>
      </c>
      <c r="H36" s="1" t="s">
        <v>1363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60">
        <v>39.810319018165828</v>
      </c>
      <c r="F37" s="157">
        <v>4699222</v>
      </c>
      <c r="G37" s="3" t="s">
        <v>750</v>
      </c>
      <c r="H37" s="1" t="s">
        <v>1364</v>
      </c>
    </row>
    <row r="38" spans="1:8" ht="15.75" thickBot="1" x14ac:dyDescent="0.3">
      <c r="A38" s="3">
        <v>36</v>
      </c>
      <c r="B38" s="5" t="s">
        <v>2218</v>
      </c>
      <c r="C38" s="3" t="s">
        <v>2176</v>
      </c>
      <c r="D38" s="154">
        <v>0</v>
      </c>
      <c r="E38" s="161" t="e">
        <v>#VALUE!</v>
      </c>
      <c r="F38" s="6" t="s">
        <v>4942</v>
      </c>
      <c r="G38" s="3" t="s">
        <v>2219</v>
      </c>
      <c r="H38" s="1" t="s">
        <v>2220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154">
        <v>100</v>
      </c>
      <c r="E39" s="161">
        <v>99.8161562671729</v>
      </c>
      <c r="F39" s="6">
        <v>33966340</v>
      </c>
      <c r="G39" s="3" t="s">
        <v>1020</v>
      </c>
      <c r="H39" s="1" t="s">
        <v>1650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60">
        <v>4.963782485875706</v>
      </c>
      <c r="F40" s="157">
        <v>1757179</v>
      </c>
      <c r="G40" s="3" t="s">
        <v>1021</v>
      </c>
      <c r="H40" s="1" t="s">
        <v>1651</v>
      </c>
    </row>
    <row r="41" spans="1:8" ht="15.75" thickTop="1" x14ac:dyDescent="0.25">
      <c r="A41" s="2">
        <v>39</v>
      </c>
      <c r="B41" s="5" t="s">
        <v>2221</v>
      </c>
      <c r="C41" s="3" t="s">
        <v>2176</v>
      </c>
      <c r="D41" s="7">
        <v>49</v>
      </c>
      <c r="E41" s="160">
        <v>49</v>
      </c>
      <c r="F41" s="157">
        <v>588000</v>
      </c>
      <c r="G41" s="3" t="s">
        <v>2222</v>
      </c>
      <c r="H41" s="1" t="s">
        <v>2223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60">
        <v>47.923127904993621</v>
      </c>
      <c r="F42" s="157">
        <v>2219852</v>
      </c>
      <c r="G42" s="3" t="s">
        <v>1022</v>
      </c>
      <c r="H42" s="1" t="s">
        <v>1652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60">
        <v>69.916025641025641</v>
      </c>
      <c r="F43" s="157">
        <v>27267250</v>
      </c>
      <c r="G43" s="3" t="s">
        <v>1023</v>
      </c>
      <c r="H43" s="1" t="s">
        <v>1653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60">
        <v>48.956779314547546</v>
      </c>
      <c r="F44" s="157">
        <v>1269322</v>
      </c>
      <c r="G44" s="3" t="s">
        <v>1024</v>
      </c>
      <c r="H44" s="1" t="s">
        <v>1654</v>
      </c>
    </row>
    <row r="45" spans="1:8" ht="15.75" thickTop="1" x14ac:dyDescent="0.25">
      <c r="A45" s="2">
        <v>43</v>
      </c>
      <c r="B45" s="5" t="s">
        <v>2224</v>
      </c>
      <c r="C45" s="3" t="s">
        <v>694</v>
      </c>
      <c r="D45" s="7">
        <v>49</v>
      </c>
      <c r="E45" s="160">
        <v>45.033906984043234</v>
      </c>
      <c r="F45" s="157">
        <v>43647993</v>
      </c>
      <c r="G45" s="3" t="s">
        <v>2225</v>
      </c>
      <c r="H45" s="1" t="s">
        <v>2226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60">
        <v>47.122</v>
      </c>
      <c r="F46" s="157">
        <v>4712200</v>
      </c>
      <c r="G46" s="3" t="s">
        <v>4703</v>
      </c>
      <c r="H46" s="1" t="s">
        <v>1655</v>
      </c>
    </row>
    <row r="47" spans="1:8" ht="15.75" thickTop="1" x14ac:dyDescent="0.25">
      <c r="A47" s="2">
        <v>45</v>
      </c>
      <c r="B47" s="5" t="s">
        <v>2227</v>
      </c>
      <c r="C47" s="3" t="s">
        <v>2176</v>
      </c>
      <c r="D47" s="7">
        <v>49</v>
      </c>
      <c r="E47" s="160">
        <v>49</v>
      </c>
      <c r="F47" s="157">
        <v>1960000</v>
      </c>
      <c r="G47" s="3" t="s">
        <v>2228</v>
      </c>
      <c r="H47" s="1" t="s">
        <v>2229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60">
        <v>47.928868325840448</v>
      </c>
      <c r="F48" s="157">
        <v>124072407</v>
      </c>
      <c r="G48" s="3" t="s">
        <v>751</v>
      </c>
      <c r="H48" s="1" t="s">
        <v>1365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60">
        <v>3.2137514281107908E-5</v>
      </c>
      <c r="F49" s="157">
        <v>12</v>
      </c>
      <c r="G49" s="3" t="s">
        <v>752</v>
      </c>
      <c r="H49" s="1" t="s">
        <v>1366</v>
      </c>
    </row>
    <row r="50" spans="1:8" ht="15.75" thickBot="1" x14ac:dyDescent="0.3">
      <c r="A50" s="3">
        <v>48</v>
      </c>
      <c r="B50" s="5" t="s">
        <v>4227</v>
      </c>
      <c r="C50" s="3" t="s">
        <v>1</v>
      </c>
      <c r="D50" s="7">
        <v>4</v>
      </c>
      <c r="E50" s="160">
        <v>18.486861111111111</v>
      </c>
      <c r="F50" s="157">
        <v>6655270</v>
      </c>
      <c r="G50" s="3" t="s">
        <v>4229</v>
      </c>
      <c r="H50" s="1" t="s">
        <v>4230</v>
      </c>
    </row>
    <row r="51" spans="1:8" ht="15.75" thickTop="1" x14ac:dyDescent="0.25">
      <c r="A51" s="2">
        <v>49</v>
      </c>
      <c r="B51" s="5" t="s">
        <v>34</v>
      </c>
      <c r="C51" s="3" t="s">
        <v>2176</v>
      </c>
      <c r="D51" s="7">
        <v>49</v>
      </c>
      <c r="E51" s="160">
        <v>48.995158333333336</v>
      </c>
      <c r="F51" s="157">
        <v>5879419</v>
      </c>
      <c r="G51" s="3" t="s">
        <v>2230</v>
      </c>
      <c r="H51" s="1" t="s">
        <v>1367</v>
      </c>
    </row>
    <row r="52" spans="1:8" ht="15.75" thickBot="1" x14ac:dyDescent="0.3">
      <c r="A52" s="3">
        <v>50</v>
      </c>
      <c r="B52" s="5" t="s">
        <v>2231</v>
      </c>
      <c r="C52" s="3" t="s">
        <v>2176</v>
      </c>
      <c r="D52" s="7">
        <v>49</v>
      </c>
      <c r="E52" s="160">
        <v>48.305675597810435</v>
      </c>
      <c r="F52" s="157">
        <v>6706760</v>
      </c>
      <c r="G52" s="3" t="s">
        <v>2232</v>
      </c>
      <c r="H52" s="1" t="s">
        <v>2233</v>
      </c>
    </row>
    <row r="53" spans="1:8" ht="15.75" thickTop="1" x14ac:dyDescent="0.25">
      <c r="A53" s="2">
        <v>51</v>
      </c>
      <c r="B53" s="5" t="s">
        <v>2006</v>
      </c>
      <c r="C53" s="3" t="s">
        <v>1</v>
      </c>
      <c r="D53" s="7">
        <v>49</v>
      </c>
      <c r="E53" s="160">
        <v>45.861892247043365</v>
      </c>
      <c r="F53" s="157">
        <v>6980180</v>
      </c>
      <c r="G53" s="3" t="s">
        <v>2007</v>
      </c>
      <c r="H53" s="1" t="s">
        <v>2008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60">
        <v>48.991428571428571</v>
      </c>
      <c r="F54" s="157">
        <v>1714700</v>
      </c>
      <c r="G54" s="3" t="s">
        <v>1025</v>
      </c>
      <c r="H54" s="1" t="s">
        <v>1656</v>
      </c>
    </row>
    <row r="55" spans="1:8" ht="15.75" thickTop="1" x14ac:dyDescent="0.25">
      <c r="A55" s="2">
        <v>53</v>
      </c>
      <c r="B55" s="5" t="s">
        <v>2234</v>
      </c>
      <c r="C55" s="3" t="s">
        <v>2176</v>
      </c>
      <c r="D55" s="7">
        <v>49</v>
      </c>
      <c r="E55" s="160">
        <v>49</v>
      </c>
      <c r="F55" s="157">
        <v>490000</v>
      </c>
      <c r="G55" s="3" t="s">
        <v>2235</v>
      </c>
      <c r="H55" s="1" t="s">
        <v>2236</v>
      </c>
    </row>
    <row r="56" spans="1:8" ht="15.75" thickBot="1" x14ac:dyDescent="0.3">
      <c r="A56" s="3">
        <v>54</v>
      </c>
      <c r="B56" s="5" t="s">
        <v>4166</v>
      </c>
      <c r="C56" s="3" t="s">
        <v>2176</v>
      </c>
      <c r="D56" s="154">
        <v>0</v>
      </c>
      <c r="E56" s="161" t="e">
        <v>#VALUE!</v>
      </c>
      <c r="F56" s="6" t="s">
        <v>4942</v>
      </c>
      <c r="G56" s="3" t="s">
        <v>4167</v>
      </c>
      <c r="H56" s="1" t="s">
        <v>4168</v>
      </c>
    </row>
    <row r="57" spans="1:8" ht="15.75" thickTop="1" x14ac:dyDescent="0.25">
      <c r="A57" s="2">
        <v>55</v>
      </c>
      <c r="B57" s="5" t="s">
        <v>2237</v>
      </c>
      <c r="C57" s="3" t="s">
        <v>2176</v>
      </c>
      <c r="D57" s="7">
        <v>49</v>
      </c>
      <c r="E57" s="160">
        <v>48.764615349116248</v>
      </c>
      <c r="F57" s="157">
        <v>21133609</v>
      </c>
      <c r="G57" s="3" t="s">
        <v>2238</v>
      </c>
      <c r="H57" s="1" t="s">
        <v>2239</v>
      </c>
    </row>
    <row r="58" spans="1:8" ht="15.75" thickBot="1" x14ac:dyDescent="0.3">
      <c r="A58" s="3">
        <v>56</v>
      </c>
      <c r="B58" s="5" t="s">
        <v>4947</v>
      </c>
      <c r="C58" s="3" t="s">
        <v>2176</v>
      </c>
      <c r="D58" s="7">
        <v>49</v>
      </c>
      <c r="E58" s="160">
        <v>48.845300000000002</v>
      </c>
      <c r="F58" s="157">
        <v>2442265</v>
      </c>
      <c r="G58" s="3" t="s">
        <v>4948</v>
      </c>
      <c r="H58" s="1" t="s">
        <v>4949</v>
      </c>
    </row>
    <row r="59" spans="1:8" ht="15.75" thickTop="1" x14ac:dyDescent="0.25">
      <c r="A59" s="2">
        <v>57</v>
      </c>
      <c r="B59" s="5" t="s">
        <v>4128</v>
      </c>
      <c r="C59" s="3" t="s">
        <v>2176</v>
      </c>
      <c r="D59" s="7">
        <v>30</v>
      </c>
      <c r="E59" s="160">
        <v>30</v>
      </c>
      <c r="F59" s="157">
        <v>165000000</v>
      </c>
      <c r="G59" s="3" t="s">
        <v>4129</v>
      </c>
      <c r="H59" s="1" t="s">
        <v>4130</v>
      </c>
    </row>
    <row r="60" spans="1:8" ht="15.75" thickBot="1" x14ac:dyDescent="0.3">
      <c r="A60" s="3">
        <v>58</v>
      </c>
      <c r="B60" s="5" t="s">
        <v>4403</v>
      </c>
      <c r="C60" s="3" t="s">
        <v>2176</v>
      </c>
      <c r="D60" s="7">
        <v>49</v>
      </c>
      <c r="E60" s="160">
        <v>49</v>
      </c>
      <c r="F60" s="157">
        <v>980000</v>
      </c>
      <c r="G60" s="3" t="s">
        <v>4404</v>
      </c>
      <c r="H60" s="1" t="s">
        <v>4405</v>
      </c>
    </row>
    <row r="61" spans="1:8" ht="15.75" thickTop="1" x14ac:dyDescent="0.25">
      <c r="A61" s="2">
        <v>59</v>
      </c>
      <c r="B61" s="5" t="s">
        <v>2050</v>
      </c>
      <c r="C61" s="3" t="s">
        <v>694</v>
      </c>
      <c r="D61" s="7">
        <v>49</v>
      </c>
      <c r="E61" s="160">
        <v>49.000000000000007</v>
      </c>
      <c r="F61" s="157">
        <v>4018000</v>
      </c>
      <c r="G61" s="3" t="s">
        <v>2130</v>
      </c>
      <c r="H61" s="1" t="s">
        <v>2131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60">
        <v>1.9344092840958762</v>
      </c>
      <c r="F62" s="157">
        <v>298301</v>
      </c>
      <c r="G62" s="3" t="s">
        <v>716</v>
      </c>
      <c r="H62" s="1" t="s">
        <v>1368</v>
      </c>
    </row>
    <row r="63" spans="1:8" ht="15.75" thickTop="1" x14ac:dyDescent="0.25">
      <c r="A63" s="2">
        <v>61</v>
      </c>
      <c r="B63" s="5" t="s">
        <v>4169</v>
      </c>
      <c r="C63" s="3" t="s">
        <v>2176</v>
      </c>
      <c r="D63" s="7">
        <v>49</v>
      </c>
      <c r="E63" s="160">
        <v>49</v>
      </c>
      <c r="F63" s="157">
        <v>980000</v>
      </c>
      <c r="G63" s="3" t="s">
        <v>4170</v>
      </c>
      <c r="H63" s="1" t="s">
        <v>4171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60">
        <v>48.606266666666663</v>
      </c>
      <c r="F64" s="157">
        <v>2916376</v>
      </c>
      <c r="G64" s="3" t="s">
        <v>1026</v>
      </c>
      <c r="H64" s="1" t="s">
        <v>1657</v>
      </c>
    </row>
    <row r="65" spans="1:8" ht="15.75" thickTop="1" x14ac:dyDescent="0.25">
      <c r="A65" s="2">
        <v>63</v>
      </c>
      <c r="B65" s="5" t="s">
        <v>4815</v>
      </c>
      <c r="C65" s="3" t="s">
        <v>2176</v>
      </c>
      <c r="D65" s="7">
        <v>49</v>
      </c>
      <c r="E65" s="160">
        <v>47.622076023391813</v>
      </c>
      <c r="F65" s="157">
        <v>3257350</v>
      </c>
      <c r="G65" s="3" t="s">
        <v>4816</v>
      </c>
      <c r="H65" s="1" t="s">
        <v>4817</v>
      </c>
    </row>
    <row r="66" spans="1:8" ht="15.75" thickBot="1" x14ac:dyDescent="0.3">
      <c r="A66" s="3">
        <v>64</v>
      </c>
      <c r="B66" s="5" t="s">
        <v>4985</v>
      </c>
      <c r="C66" s="3" t="s">
        <v>2176</v>
      </c>
      <c r="D66" s="7">
        <v>49</v>
      </c>
      <c r="E66" s="161">
        <v>49</v>
      </c>
      <c r="F66" s="6">
        <v>2450000</v>
      </c>
      <c r="G66" s="3" t="s">
        <v>4986</v>
      </c>
      <c r="H66" s="1" t="s">
        <v>4987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60">
        <v>45.214522121150694</v>
      </c>
      <c r="F67" s="157">
        <v>49740541</v>
      </c>
      <c r="G67" s="3" t="s">
        <v>1027</v>
      </c>
      <c r="H67" s="1" t="s">
        <v>1658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60">
        <v>43.006866666666667</v>
      </c>
      <c r="F68" s="157">
        <v>12902060</v>
      </c>
      <c r="G68" s="3" t="s">
        <v>753</v>
      </c>
      <c r="H68" s="1" t="s">
        <v>1369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60">
        <v>15.858515931551825</v>
      </c>
      <c r="F69" s="157">
        <v>17128117</v>
      </c>
      <c r="G69" s="3" t="s">
        <v>754</v>
      </c>
      <c r="H69" s="1" t="s">
        <v>1370</v>
      </c>
    </row>
    <row r="70" spans="1:8" ht="15.75" thickBot="1" x14ac:dyDescent="0.3">
      <c r="A70" s="3">
        <v>68</v>
      </c>
      <c r="B70" s="5" t="s">
        <v>4406</v>
      </c>
      <c r="C70" s="3" t="s">
        <v>2176</v>
      </c>
      <c r="D70" s="7">
        <v>49</v>
      </c>
      <c r="E70" s="160">
        <v>2.4468462276104335</v>
      </c>
      <c r="F70" s="157">
        <v>24776300</v>
      </c>
      <c r="G70" s="3" t="s">
        <v>4407</v>
      </c>
      <c r="H70" s="1" t="s">
        <v>4408</v>
      </c>
    </row>
    <row r="71" spans="1:8" ht="15.75" thickTop="1" x14ac:dyDescent="0.25">
      <c r="A71" s="2">
        <v>69</v>
      </c>
      <c r="B71" s="5" t="s">
        <v>2240</v>
      </c>
      <c r="C71" s="3" t="s">
        <v>2176</v>
      </c>
      <c r="D71" s="7">
        <v>49</v>
      </c>
      <c r="E71" s="161">
        <v>48.699999999999996</v>
      </c>
      <c r="F71" s="6">
        <v>2922000</v>
      </c>
      <c r="G71" s="3" t="s">
        <v>2241</v>
      </c>
      <c r="H71" s="1" t="s">
        <v>2242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60">
        <v>49.000150913916933</v>
      </c>
      <c r="F72" s="157">
        <v>551972</v>
      </c>
      <c r="G72" s="3" t="s">
        <v>1028</v>
      </c>
      <c r="H72" s="1" t="s">
        <v>1659</v>
      </c>
    </row>
    <row r="73" spans="1:8" ht="15.75" thickTop="1" x14ac:dyDescent="0.25">
      <c r="A73" s="2">
        <v>71</v>
      </c>
      <c r="B73" s="5" t="s">
        <v>4950</v>
      </c>
      <c r="C73" s="3" t="s">
        <v>2176</v>
      </c>
      <c r="D73" s="7">
        <v>49</v>
      </c>
      <c r="E73" s="160">
        <v>49.000000000000007</v>
      </c>
      <c r="F73" s="157">
        <v>10650591</v>
      </c>
      <c r="G73" s="3" t="s">
        <v>4951</v>
      </c>
      <c r="H73" s="1" t="s">
        <v>4952</v>
      </c>
    </row>
    <row r="74" spans="1:8" ht="15.75" thickBot="1" x14ac:dyDescent="0.3">
      <c r="A74" s="3">
        <v>72</v>
      </c>
      <c r="B74" s="5" t="s">
        <v>2243</v>
      </c>
      <c r="C74" s="3" t="s">
        <v>2176</v>
      </c>
      <c r="D74" s="7">
        <v>49</v>
      </c>
      <c r="E74" s="160">
        <v>49.000000000000007</v>
      </c>
      <c r="F74" s="157">
        <v>759500</v>
      </c>
      <c r="G74" s="3" t="s">
        <v>2244</v>
      </c>
      <c r="H74" s="1" t="s">
        <v>2245</v>
      </c>
    </row>
    <row r="75" spans="1:8" ht="15.75" thickTop="1" x14ac:dyDescent="0.25">
      <c r="A75" s="2">
        <v>73</v>
      </c>
      <c r="B75" s="5" t="s">
        <v>2246</v>
      </c>
      <c r="C75" s="3" t="s">
        <v>2176</v>
      </c>
      <c r="D75" s="7">
        <v>49</v>
      </c>
      <c r="E75" s="160">
        <v>48.887500000000003</v>
      </c>
      <c r="F75" s="157">
        <v>5866500</v>
      </c>
      <c r="G75" s="3" t="s">
        <v>2247</v>
      </c>
      <c r="H75" s="1" t="s">
        <v>2248</v>
      </c>
    </row>
    <row r="76" spans="1:8" ht="15.75" thickBot="1" x14ac:dyDescent="0.3">
      <c r="A76" s="3">
        <v>74</v>
      </c>
      <c r="B76" s="5" t="s">
        <v>2249</v>
      </c>
      <c r="C76" s="3" t="s">
        <v>2176</v>
      </c>
      <c r="D76" s="7">
        <v>49</v>
      </c>
      <c r="E76" s="160">
        <v>49</v>
      </c>
      <c r="F76" s="157">
        <v>12250000</v>
      </c>
      <c r="G76" s="3" t="s">
        <v>2250</v>
      </c>
      <c r="H76" s="1" t="s">
        <v>2251</v>
      </c>
    </row>
    <row r="77" spans="1:8" ht="15.75" thickTop="1" x14ac:dyDescent="0.25">
      <c r="A77" s="2">
        <v>75</v>
      </c>
      <c r="B77" s="5" t="s">
        <v>2252</v>
      </c>
      <c r="C77" s="3" t="s">
        <v>2176</v>
      </c>
      <c r="D77" s="7">
        <v>49</v>
      </c>
      <c r="E77" s="160">
        <v>48.994818652849744</v>
      </c>
      <c r="F77" s="157">
        <v>18912000</v>
      </c>
      <c r="G77" s="3" t="s">
        <v>2253</v>
      </c>
      <c r="H77" s="1" t="s">
        <v>2254</v>
      </c>
    </row>
    <row r="78" spans="1:8" ht="15.75" thickBot="1" x14ac:dyDescent="0.3">
      <c r="A78" s="3">
        <v>76</v>
      </c>
      <c r="B78" s="5" t="s">
        <v>2255</v>
      </c>
      <c r="C78" s="3" t="s">
        <v>2176</v>
      </c>
      <c r="D78" s="7">
        <v>49</v>
      </c>
      <c r="E78" s="160">
        <v>48.9531295323428</v>
      </c>
      <c r="F78" s="157">
        <v>6075475</v>
      </c>
      <c r="G78" s="3" t="s">
        <v>2256</v>
      </c>
      <c r="H78" s="1" t="s">
        <v>2257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60">
        <v>49</v>
      </c>
      <c r="F79" s="157">
        <v>1470000</v>
      </c>
      <c r="G79" s="3" t="s">
        <v>1029</v>
      </c>
      <c r="H79" s="1" t="s">
        <v>1660</v>
      </c>
    </row>
    <row r="80" spans="1:8" ht="15.75" thickBot="1" x14ac:dyDescent="0.3">
      <c r="A80" s="3">
        <v>78</v>
      </c>
      <c r="B80" s="5" t="s">
        <v>2258</v>
      </c>
      <c r="C80" s="3" t="s">
        <v>2176</v>
      </c>
      <c r="D80" s="7">
        <v>49</v>
      </c>
      <c r="E80" s="160">
        <v>49</v>
      </c>
      <c r="F80" s="157">
        <v>2940000</v>
      </c>
      <c r="G80" s="3" t="s">
        <v>2259</v>
      </c>
      <c r="H80" s="1" t="s">
        <v>2260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60">
        <v>35.134535952724598</v>
      </c>
      <c r="F81" s="157">
        <v>20085708</v>
      </c>
      <c r="G81" s="3" t="s">
        <v>755</v>
      </c>
      <c r="H81" s="1" t="s">
        <v>1371</v>
      </c>
    </row>
    <row r="82" spans="1:8" ht="15.75" thickBot="1" x14ac:dyDescent="0.3">
      <c r="A82" s="3">
        <v>80</v>
      </c>
      <c r="B82" s="5" t="s">
        <v>3983</v>
      </c>
      <c r="C82" s="3" t="s">
        <v>2176</v>
      </c>
      <c r="D82" s="7">
        <v>49</v>
      </c>
      <c r="E82" s="160">
        <v>48.999986225477912</v>
      </c>
      <c r="F82" s="157">
        <v>8893228</v>
      </c>
      <c r="G82" s="3" t="s">
        <v>3984</v>
      </c>
      <c r="H82" s="1" t="s">
        <v>3985</v>
      </c>
    </row>
    <row r="83" spans="1:8" ht="15.75" thickTop="1" x14ac:dyDescent="0.25">
      <c r="A83" s="2">
        <v>81</v>
      </c>
      <c r="B83" s="5" t="s">
        <v>2261</v>
      </c>
      <c r="C83" s="3" t="s">
        <v>2176</v>
      </c>
      <c r="D83" s="7">
        <v>49</v>
      </c>
      <c r="E83" s="160">
        <v>48.99969696969697</v>
      </c>
      <c r="F83" s="157">
        <v>32339800</v>
      </c>
      <c r="G83" s="3" t="s">
        <v>2262</v>
      </c>
      <c r="H83" s="1" t="s">
        <v>2263</v>
      </c>
    </row>
    <row r="84" spans="1:8" ht="15.75" thickBot="1" x14ac:dyDescent="0.3">
      <c r="A84" s="3">
        <v>82</v>
      </c>
      <c r="B84" s="5" t="s">
        <v>2264</v>
      </c>
      <c r="C84" s="3" t="s">
        <v>2176</v>
      </c>
      <c r="D84" s="7">
        <v>49</v>
      </c>
      <c r="E84" s="160">
        <v>48.746666666666663</v>
      </c>
      <c r="F84" s="157">
        <v>2193600</v>
      </c>
      <c r="G84" s="3" t="s">
        <v>2265</v>
      </c>
      <c r="H84" s="1" t="s">
        <v>2266</v>
      </c>
    </row>
    <row r="85" spans="1:8" ht="15.75" thickTop="1" x14ac:dyDescent="0.25">
      <c r="A85" s="2">
        <v>83</v>
      </c>
      <c r="B85" s="5" t="s">
        <v>4988</v>
      </c>
      <c r="C85" s="3" t="s">
        <v>2176</v>
      </c>
      <c r="D85" s="7">
        <v>100</v>
      </c>
      <c r="E85" s="160">
        <v>49.000015667596273</v>
      </c>
      <c r="F85" s="157">
        <v>4378465</v>
      </c>
      <c r="G85" s="3" t="s">
        <v>4989</v>
      </c>
      <c r="H85" s="1" t="s">
        <v>4990</v>
      </c>
    </row>
    <row r="86" spans="1:8" ht="15.75" thickBot="1" x14ac:dyDescent="0.3">
      <c r="A86" s="3">
        <v>84</v>
      </c>
      <c r="B86" s="5" t="s">
        <v>4681</v>
      </c>
      <c r="C86" s="3" t="s">
        <v>2176</v>
      </c>
      <c r="D86" s="7">
        <v>100</v>
      </c>
      <c r="E86" s="160">
        <v>100.00000000000003</v>
      </c>
      <c r="F86" s="157">
        <v>3986000</v>
      </c>
      <c r="G86" s="3" t="s">
        <v>4682</v>
      </c>
      <c r="H86" s="1" t="s">
        <v>4683</v>
      </c>
    </row>
    <row r="87" spans="1:8" ht="15.75" thickTop="1" x14ac:dyDescent="0.25">
      <c r="A87" s="2">
        <v>85</v>
      </c>
      <c r="B87" s="5" t="s">
        <v>2022</v>
      </c>
      <c r="C87" s="3" t="s">
        <v>1</v>
      </c>
      <c r="D87" s="7">
        <v>49</v>
      </c>
      <c r="E87" s="160">
        <v>31.394214840379643</v>
      </c>
      <c r="F87" s="157">
        <v>72771790</v>
      </c>
      <c r="G87" s="3" t="s">
        <v>2069</v>
      </c>
      <c r="H87" s="1" t="s">
        <v>2070</v>
      </c>
    </row>
    <row r="88" spans="1:8" ht="15.75" thickBot="1" x14ac:dyDescent="0.3">
      <c r="A88" s="3">
        <v>86</v>
      </c>
      <c r="B88" s="5" t="s">
        <v>2267</v>
      </c>
      <c r="C88" s="3" t="s">
        <v>2176</v>
      </c>
      <c r="D88" s="7">
        <v>49</v>
      </c>
      <c r="E88" s="160">
        <v>48.975487210884502</v>
      </c>
      <c r="F88" s="157">
        <v>4495602</v>
      </c>
      <c r="G88" s="3" t="s">
        <v>2268</v>
      </c>
      <c r="H88" s="1" t="s">
        <v>2269</v>
      </c>
    </row>
    <row r="89" spans="1:8" ht="15.75" thickTop="1" x14ac:dyDescent="0.25">
      <c r="A89" s="2">
        <v>87</v>
      </c>
      <c r="B89" s="5" t="s">
        <v>335</v>
      </c>
      <c r="C89" s="3" t="s">
        <v>2176</v>
      </c>
      <c r="D89" s="7">
        <v>49.375700000000002</v>
      </c>
      <c r="E89" s="160">
        <v>49.007667031763432</v>
      </c>
      <c r="F89" s="157">
        <v>2237200</v>
      </c>
      <c r="G89" s="3" t="s">
        <v>1030</v>
      </c>
      <c r="H89" s="1" t="s">
        <v>1661</v>
      </c>
    </row>
    <row r="90" spans="1:8" ht="15.75" thickBot="1" x14ac:dyDescent="0.3">
      <c r="A90" s="3">
        <v>88</v>
      </c>
      <c r="B90" s="5" t="s">
        <v>2270</v>
      </c>
      <c r="C90" s="3" t="s">
        <v>2176</v>
      </c>
      <c r="D90" s="7">
        <v>49</v>
      </c>
      <c r="E90" s="160">
        <v>46.753531342270151</v>
      </c>
      <c r="F90" s="157">
        <v>454449</v>
      </c>
      <c r="G90" s="3" t="s">
        <v>2271</v>
      </c>
      <c r="H90" s="1" t="s">
        <v>2272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60">
        <v>1.4718746829085694</v>
      </c>
      <c r="F91" s="157">
        <v>1726169</v>
      </c>
      <c r="G91" s="3" t="s">
        <v>756</v>
      </c>
      <c r="H91" s="1" t="s">
        <v>1372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60">
        <v>26.838521666766614</v>
      </c>
      <c r="F92" s="157">
        <v>917532566</v>
      </c>
      <c r="G92" s="3" t="s">
        <v>757</v>
      </c>
      <c r="H92" s="1" t="s">
        <v>1373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60">
        <v>45.532246879334259</v>
      </c>
      <c r="F93" s="157">
        <v>26263000</v>
      </c>
      <c r="G93" s="3" t="s">
        <v>1031</v>
      </c>
      <c r="H93" s="1" t="s">
        <v>1662</v>
      </c>
    </row>
    <row r="94" spans="1:8" ht="15.75" thickBot="1" x14ac:dyDescent="0.3">
      <c r="A94" s="3">
        <v>92</v>
      </c>
      <c r="B94" s="5" t="s">
        <v>4953</v>
      </c>
      <c r="C94" s="3" t="s">
        <v>2176</v>
      </c>
      <c r="D94" s="7">
        <v>49</v>
      </c>
      <c r="E94" s="160">
        <v>49.017174903610233</v>
      </c>
      <c r="F94" s="157">
        <v>4195380</v>
      </c>
      <c r="G94" s="3" t="s">
        <v>4954</v>
      </c>
      <c r="H94" s="1" t="s">
        <v>4955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60">
        <v>48.851703012422334</v>
      </c>
      <c r="F95" s="157">
        <v>5734081</v>
      </c>
      <c r="G95" s="3" t="s">
        <v>1032</v>
      </c>
      <c r="H95" s="1" t="s">
        <v>1663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49</v>
      </c>
      <c r="E96" s="160">
        <v>44.778857142857142</v>
      </c>
      <c r="F96" s="157">
        <v>4701780</v>
      </c>
      <c r="G96" s="3" t="s">
        <v>1033</v>
      </c>
      <c r="H96" s="1" t="s">
        <v>1664</v>
      </c>
    </row>
    <row r="97" spans="1:8" ht="15.75" thickTop="1" x14ac:dyDescent="0.25">
      <c r="A97" s="2">
        <v>95</v>
      </c>
      <c r="B97" s="5" t="s">
        <v>2273</v>
      </c>
      <c r="C97" s="3" t="s">
        <v>2176</v>
      </c>
      <c r="D97" s="7">
        <v>49</v>
      </c>
      <c r="E97" s="160">
        <v>48.983786023443216</v>
      </c>
      <c r="F97" s="157">
        <v>29390012</v>
      </c>
      <c r="G97" s="3" t="s">
        <v>2274</v>
      </c>
      <c r="H97" s="1" t="s">
        <v>2275</v>
      </c>
    </row>
    <row r="98" spans="1:8" ht="15.75" thickBot="1" x14ac:dyDescent="0.3">
      <c r="A98" s="3">
        <v>96</v>
      </c>
      <c r="B98" s="5" t="s">
        <v>2276</v>
      </c>
      <c r="C98" s="3" t="s">
        <v>2176</v>
      </c>
      <c r="D98" s="7">
        <v>49</v>
      </c>
      <c r="E98" s="160">
        <v>49</v>
      </c>
      <c r="F98" s="157">
        <v>2450000</v>
      </c>
      <c r="G98" s="3" t="s">
        <v>2277</v>
      </c>
      <c r="H98" s="1" t="s">
        <v>2278</v>
      </c>
    </row>
    <row r="99" spans="1:8" ht="15.75" thickTop="1" x14ac:dyDescent="0.25">
      <c r="A99" s="2">
        <v>97</v>
      </c>
      <c r="B99" s="5" t="s">
        <v>2279</v>
      </c>
      <c r="C99" s="3" t="s">
        <v>2176</v>
      </c>
      <c r="D99" s="7">
        <v>49</v>
      </c>
      <c r="E99" s="160">
        <v>48.997500000000002</v>
      </c>
      <c r="F99" s="157">
        <v>1959900</v>
      </c>
      <c r="G99" s="3" t="s">
        <v>2280</v>
      </c>
      <c r="H99" s="1" t="s">
        <v>2281</v>
      </c>
    </row>
    <row r="100" spans="1:8" ht="15.75" thickBot="1" x14ac:dyDescent="0.3">
      <c r="A100" s="3">
        <v>98</v>
      </c>
      <c r="B100" s="5" t="s">
        <v>4991</v>
      </c>
      <c r="C100" s="3" t="s">
        <v>2176</v>
      </c>
      <c r="D100" s="7">
        <v>49</v>
      </c>
      <c r="E100" s="160">
        <v>49</v>
      </c>
      <c r="F100" s="157">
        <v>5472712</v>
      </c>
      <c r="G100" s="3" t="s">
        <v>4992</v>
      </c>
      <c r="H100" s="1" t="s">
        <v>4993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60">
        <v>32.610398277040467</v>
      </c>
      <c r="F101" s="157">
        <v>4041286</v>
      </c>
      <c r="G101" s="3" t="s">
        <v>758</v>
      </c>
      <c r="H101" s="1" t="s">
        <v>1374</v>
      </c>
    </row>
    <row r="102" spans="1:8" ht="15.75" thickBot="1" x14ac:dyDescent="0.3">
      <c r="A102" s="3">
        <v>100</v>
      </c>
      <c r="B102" s="5" t="s">
        <v>2282</v>
      </c>
      <c r="C102" s="3" t="s">
        <v>2176</v>
      </c>
      <c r="D102" s="7">
        <v>49</v>
      </c>
      <c r="E102" s="161">
        <v>48.999992735936779</v>
      </c>
      <c r="F102" s="6">
        <v>1349107</v>
      </c>
      <c r="G102" s="3" t="s">
        <v>2283</v>
      </c>
      <c r="H102" s="1" t="s">
        <v>2284</v>
      </c>
    </row>
    <row r="103" spans="1:8" ht="15.75" thickTop="1" x14ac:dyDescent="0.25">
      <c r="A103" s="2">
        <v>101</v>
      </c>
      <c r="B103" s="5" t="s">
        <v>4710</v>
      </c>
      <c r="C103" s="3" t="s">
        <v>2176</v>
      </c>
      <c r="D103" s="7">
        <v>49</v>
      </c>
      <c r="E103" s="160">
        <v>49</v>
      </c>
      <c r="F103" s="157">
        <v>1019102</v>
      </c>
      <c r="G103" s="3" t="s">
        <v>4711</v>
      </c>
      <c r="H103" s="1" t="s">
        <v>4712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60">
        <v>6.63641476611215</v>
      </c>
      <c r="F104" s="157">
        <v>6062633</v>
      </c>
      <c r="G104" s="3" t="s">
        <v>759</v>
      </c>
      <c r="H104" s="1" t="s">
        <v>1375</v>
      </c>
    </row>
    <row r="105" spans="1:8" ht="15.75" thickTop="1" x14ac:dyDescent="0.25">
      <c r="A105" s="2">
        <v>103</v>
      </c>
      <c r="B105" s="5" t="s">
        <v>2285</v>
      </c>
      <c r="C105" s="3" t="s">
        <v>2176</v>
      </c>
      <c r="D105" s="7">
        <v>49</v>
      </c>
      <c r="E105" s="160">
        <v>48.873333333333335</v>
      </c>
      <c r="F105" s="157">
        <v>2932400</v>
      </c>
      <c r="G105" s="3" t="s">
        <v>2286</v>
      </c>
      <c r="H105" s="1" t="s">
        <v>2287</v>
      </c>
    </row>
    <row r="106" spans="1:8" ht="15.75" thickBot="1" x14ac:dyDescent="0.3">
      <c r="A106" s="3">
        <v>104</v>
      </c>
      <c r="B106" s="5" t="s">
        <v>2288</v>
      </c>
      <c r="C106" s="3" t="s">
        <v>2176</v>
      </c>
      <c r="D106" s="7">
        <v>49</v>
      </c>
      <c r="E106" s="160">
        <v>49</v>
      </c>
      <c r="F106" s="157">
        <v>1347500</v>
      </c>
      <c r="G106" s="3" t="s">
        <v>2289</v>
      </c>
      <c r="H106" s="1" t="s">
        <v>2290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60">
        <v>24.474690859889954</v>
      </c>
      <c r="F107" s="157">
        <v>20035212</v>
      </c>
      <c r="G107" s="3" t="s">
        <v>760</v>
      </c>
      <c r="H107" s="1" t="s">
        <v>1376</v>
      </c>
    </row>
    <row r="108" spans="1:8" ht="15.75" thickBot="1" x14ac:dyDescent="0.3">
      <c r="A108" s="3">
        <v>106</v>
      </c>
      <c r="B108" s="5" t="s">
        <v>4901</v>
      </c>
      <c r="C108" s="3" t="s">
        <v>2176</v>
      </c>
      <c r="D108" s="7">
        <v>100</v>
      </c>
      <c r="E108" s="160">
        <v>100</v>
      </c>
      <c r="F108" s="157">
        <v>50000000</v>
      </c>
      <c r="G108" s="3" t="s">
        <v>4902</v>
      </c>
      <c r="H108" s="1" t="s">
        <v>4903</v>
      </c>
    </row>
    <row r="109" spans="1:8" ht="15.75" thickTop="1" x14ac:dyDescent="0.25">
      <c r="A109" s="2">
        <v>107</v>
      </c>
      <c r="B109" s="5" t="s">
        <v>2291</v>
      </c>
      <c r="C109" s="3" t="s">
        <v>2176</v>
      </c>
      <c r="D109" s="7">
        <v>49</v>
      </c>
      <c r="E109" s="160">
        <v>48.999586776859502</v>
      </c>
      <c r="F109" s="157">
        <v>11857900</v>
      </c>
      <c r="G109" s="3" t="s">
        <v>2292</v>
      </c>
      <c r="H109" s="1" t="s">
        <v>2293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60">
        <v>47.108684210526313</v>
      </c>
      <c r="F110" s="157">
        <v>1790130</v>
      </c>
      <c r="G110" s="3" t="s">
        <v>1034</v>
      </c>
      <c r="H110" s="1" t="s">
        <v>1665</v>
      </c>
    </row>
    <row r="111" spans="1:8" ht="15.75" thickTop="1" x14ac:dyDescent="0.25">
      <c r="A111" s="2">
        <v>109</v>
      </c>
      <c r="B111" s="5" t="s">
        <v>4088</v>
      </c>
      <c r="C111" s="3" t="s">
        <v>2176</v>
      </c>
      <c r="D111" s="7">
        <v>60.062100000000001</v>
      </c>
      <c r="E111" s="160">
        <v>48.999989397039961</v>
      </c>
      <c r="F111" s="157">
        <v>6469890</v>
      </c>
      <c r="G111" s="3" t="s">
        <v>4089</v>
      </c>
      <c r="H111" s="1" t="s">
        <v>4090</v>
      </c>
    </row>
    <row r="112" spans="1:8" ht="15.75" thickBot="1" x14ac:dyDescent="0.3">
      <c r="A112" s="3">
        <v>110</v>
      </c>
      <c r="B112" s="5" t="s">
        <v>4172</v>
      </c>
      <c r="C112" s="3" t="s">
        <v>2176</v>
      </c>
      <c r="D112" s="7">
        <v>100</v>
      </c>
      <c r="E112" s="160">
        <v>100</v>
      </c>
      <c r="F112" s="157">
        <v>5800000</v>
      </c>
      <c r="G112" s="3" t="s">
        <v>4173</v>
      </c>
      <c r="H112" s="1" t="s">
        <v>4174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60">
        <v>48.677721212121213</v>
      </c>
      <c r="F113" s="157">
        <v>6023868</v>
      </c>
      <c r="G113" s="3" t="s">
        <v>761</v>
      </c>
      <c r="H113" s="1" t="s">
        <v>1377</v>
      </c>
    </row>
    <row r="114" spans="1:8" ht="15.75" thickBot="1" x14ac:dyDescent="0.3">
      <c r="A114" s="3">
        <v>112</v>
      </c>
      <c r="B114" s="5" t="s">
        <v>2294</v>
      </c>
      <c r="C114" s="3" t="s">
        <v>2176</v>
      </c>
      <c r="D114" s="7">
        <v>49</v>
      </c>
      <c r="E114" s="160">
        <v>49</v>
      </c>
      <c r="F114" s="157">
        <v>55125000</v>
      </c>
      <c r="G114" s="3" t="s">
        <v>2295</v>
      </c>
      <c r="H114" s="1" t="s">
        <v>2296</v>
      </c>
    </row>
    <row r="115" spans="1:8" ht="15.75" thickTop="1" x14ac:dyDescent="0.25">
      <c r="A115" s="2">
        <v>113</v>
      </c>
      <c r="B115" s="5" t="s">
        <v>2297</v>
      </c>
      <c r="C115" s="3" t="s">
        <v>2176</v>
      </c>
      <c r="D115" s="7">
        <v>49</v>
      </c>
      <c r="E115" s="160">
        <v>48.999988991512453</v>
      </c>
      <c r="F115" s="157">
        <v>2225555</v>
      </c>
      <c r="G115" s="3" t="s">
        <v>2298</v>
      </c>
      <c r="H115" s="1" t="s">
        <v>2299</v>
      </c>
    </row>
    <row r="116" spans="1:8" ht="15.75" thickBot="1" x14ac:dyDescent="0.3">
      <c r="A116" s="3">
        <v>114</v>
      </c>
      <c r="B116" s="5" t="s">
        <v>4936</v>
      </c>
      <c r="C116" s="3" t="s">
        <v>2176</v>
      </c>
      <c r="D116" s="7">
        <v>0</v>
      </c>
      <c r="E116" s="160" t="e">
        <v>#VALUE!</v>
      </c>
      <c r="F116" s="157" t="s">
        <v>4942</v>
      </c>
      <c r="G116" s="3" t="s">
        <v>4937</v>
      </c>
      <c r="H116" s="1" t="s">
        <v>4938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60">
        <v>44.17584440480649</v>
      </c>
      <c r="F117" s="157">
        <v>1391866</v>
      </c>
      <c r="G117" s="3" t="s">
        <v>1035</v>
      </c>
      <c r="H117" s="1" t="s">
        <v>1666</v>
      </c>
    </row>
    <row r="118" spans="1:8" ht="15.75" thickBot="1" x14ac:dyDescent="0.3">
      <c r="A118" s="3">
        <v>116</v>
      </c>
      <c r="B118" s="5" t="s">
        <v>2300</v>
      </c>
      <c r="C118" s="3" t="s">
        <v>2176</v>
      </c>
      <c r="D118" s="7">
        <v>49</v>
      </c>
      <c r="E118" s="160">
        <v>48.6</v>
      </c>
      <c r="F118" s="157">
        <v>1458000</v>
      </c>
      <c r="G118" s="3" t="s">
        <v>2301</v>
      </c>
      <c r="H118" s="1" t="s">
        <v>2302</v>
      </c>
    </row>
    <row r="119" spans="1:8" ht="15.75" thickTop="1" x14ac:dyDescent="0.25">
      <c r="A119" s="2">
        <v>117</v>
      </c>
      <c r="B119" s="5" t="s">
        <v>2303</v>
      </c>
      <c r="C119" s="3" t="s">
        <v>2176</v>
      </c>
      <c r="D119" s="7">
        <v>49</v>
      </c>
      <c r="E119" s="160">
        <v>49</v>
      </c>
      <c r="F119" s="157">
        <v>29400000</v>
      </c>
      <c r="G119" s="3" t="s">
        <v>2304</v>
      </c>
      <c r="H119" s="1" t="s">
        <v>2305</v>
      </c>
    </row>
    <row r="120" spans="1:8" ht="15.75" thickBot="1" x14ac:dyDescent="0.3">
      <c r="A120" s="3">
        <v>118</v>
      </c>
      <c r="B120" s="5" t="s">
        <v>4834</v>
      </c>
      <c r="C120" s="3" t="s">
        <v>2176</v>
      </c>
      <c r="D120" s="7">
        <v>49</v>
      </c>
      <c r="E120" s="160">
        <v>48.715555555555554</v>
      </c>
      <c r="F120" s="157">
        <v>8768800</v>
      </c>
      <c r="G120" s="3" t="s">
        <v>4835</v>
      </c>
      <c r="H120" s="1" t="s">
        <v>4836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60">
        <v>39.940537179469857</v>
      </c>
      <c r="F121" s="157">
        <v>44321415</v>
      </c>
      <c r="G121" s="3" t="s">
        <v>762</v>
      </c>
      <c r="H121" s="1" t="s">
        <v>1378</v>
      </c>
    </row>
    <row r="122" spans="1:8" ht="15.75" thickBot="1" x14ac:dyDescent="0.3">
      <c r="A122" s="3">
        <v>120</v>
      </c>
      <c r="B122" s="5" t="s">
        <v>2306</v>
      </c>
      <c r="C122" s="3" t="s">
        <v>2176</v>
      </c>
      <c r="D122" s="7">
        <v>49</v>
      </c>
      <c r="E122" s="160">
        <v>49</v>
      </c>
      <c r="F122" s="157">
        <v>22050000</v>
      </c>
      <c r="G122" s="3" t="s">
        <v>2307</v>
      </c>
      <c r="H122" s="1" t="s">
        <v>2308</v>
      </c>
    </row>
    <row r="123" spans="1:8" ht="15.75" thickTop="1" x14ac:dyDescent="0.25">
      <c r="A123" s="2">
        <v>121</v>
      </c>
      <c r="B123" s="5" t="s">
        <v>2309</v>
      </c>
      <c r="C123" s="3" t="s">
        <v>2176</v>
      </c>
      <c r="D123" s="154">
        <v>49</v>
      </c>
      <c r="E123" s="161">
        <v>48.658104000000002</v>
      </c>
      <c r="F123" s="6">
        <v>6082263</v>
      </c>
      <c r="G123" s="3" t="s">
        <v>2310</v>
      </c>
      <c r="H123" s="1" t="s">
        <v>2311</v>
      </c>
    </row>
    <row r="124" spans="1:8" ht="15.75" thickBot="1" x14ac:dyDescent="0.3">
      <c r="A124" s="3">
        <v>122</v>
      </c>
      <c r="B124" s="5" t="s">
        <v>2312</v>
      </c>
      <c r="C124" s="3" t="s">
        <v>2176</v>
      </c>
      <c r="D124" s="7">
        <v>49</v>
      </c>
      <c r="E124" s="160">
        <v>48.999777777777773</v>
      </c>
      <c r="F124" s="157">
        <v>22049900</v>
      </c>
      <c r="G124" s="3" t="s">
        <v>2313</v>
      </c>
      <c r="H124" s="1" t="s">
        <v>2314</v>
      </c>
    </row>
    <row r="125" spans="1:8" ht="15.75" thickTop="1" x14ac:dyDescent="0.25">
      <c r="A125" s="2">
        <v>123</v>
      </c>
      <c r="B125" s="5" t="s">
        <v>4632</v>
      </c>
      <c r="C125" s="3" t="s">
        <v>2176</v>
      </c>
      <c r="D125" s="7">
        <v>49</v>
      </c>
      <c r="E125" s="160">
        <v>7.8735484276729562</v>
      </c>
      <c r="F125" s="157">
        <v>244119369</v>
      </c>
      <c r="G125" s="3" t="s">
        <v>4633</v>
      </c>
      <c r="H125" s="1" t="s">
        <v>4634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60">
        <v>47.954545454545467</v>
      </c>
      <c r="F126" s="157">
        <v>527500</v>
      </c>
      <c r="G126" s="3" t="s">
        <v>1036</v>
      </c>
      <c r="H126" s="1" t="s">
        <v>1667</v>
      </c>
    </row>
    <row r="127" spans="1:8" ht="15.75" thickTop="1" x14ac:dyDescent="0.25">
      <c r="A127" s="2">
        <v>125</v>
      </c>
      <c r="B127" s="5" t="s">
        <v>2315</v>
      </c>
      <c r="C127" s="3" t="s">
        <v>2176</v>
      </c>
      <c r="D127" s="7">
        <v>49</v>
      </c>
      <c r="E127" s="160">
        <v>49</v>
      </c>
      <c r="F127" s="157">
        <v>2572500</v>
      </c>
      <c r="G127" s="3" t="s">
        <v>2316</v>
      </c>
      <c r="H127" s="1" t="s">
        <v>2317</v>
      </c>
    </row>
    <row r="128" spans="1:8" ht="15.75" thickBot="1" x14ac:dyDescent="0.3">
      <c r="A128" s="3">
        <v>126</v>
      </c>
      <c r="B128" s="5" t="s">
        <v>2318</v>
      </c>
      <c r="C128" s="3" t="s">
        <v>2176</v>
      </c>
      <c r="D128" s="7">
        <v>49</v>
      </c>
      <c r="E128" s="160">
        <v>40.160413863817944</v>
      </c>
      <c r="F128" s="157">
        <v>13214989</v>
      </c>
      <c r="G128" s="3" t="s">
        <v>2319</v>
      </c>
      <c r="H128" s="1" t="s">
        <v>2320</v>
      </c>
    </row>
    <row r="129" spans="1:8" ht="15.75" thickTop="1" x14ac:dyDescent="0.25">
      <c r="A129" s="2">
        <v>127</v>
      </c>
      <c r="B129" s="5" t="s">
        <v>2321</v>
      </c>
      <c r="C129" s="3" t="s">
        <v>2176</v>
      </c>
      <c r="D129" s="7">
        <v>49</v>
      </c>
      <c r="E129" s="160">
        <v>48.989627133276656</v>
      </c>
      <c r="F129" s="157">
        <v>3767900</v>
      </c>
      <c r="G129" s="3" t="s">
        <v>2322</v>
      </c>
      <c r="H129" s="1" t="s">
        <v>2323</v>
      </c>
    </row>
    <row r="130" spans="1:8" ht="15.75" thickBot="1" x14ac:dyDescent="0.3">
      <c r="A130" s="3">
        <v>128</v>
      </c>
      <c r="B130" s="5" t="s">
        <v>2324</v>
      </c>
      <c r="C130" s="3" t="s">
        <v>2176</v>
      </c>
      <c r="D130" s="7">
        <v>49</v>
      </c>
      <c r="E130" s="160">
        <v>48.965153333333333</v>
      </c>
      <c r="F130" s="157">
        <v>14689546</v>
      </c>
      <c r="G130" s="3" t="s">
        <v>2325</v>
      </c>
      <c r="H130" s="1" t="s">
        <v>2326</v>
      </c>
    </row>
    <row r="131" spans="1:8" ht="15.75" thickTop="1" x14ac:dyDescent="0.25">
      <c r="A131" s="2">
        <v>129</v>
      </c>
      <c r="B131" s="5" t="s">
        <v>2327</v>
      </c>
      <c r="C131" s="3" t="s">
        <v>2176</v>
      </c>
      <c r="D131" s="7">
        <v>49</v>
      </c>
      <c r="E131" s="160">
        <v>48.698811189138361</v>
      </c>
      <c r="F131" s="157">
        <v>3122709</v>
      </c>
      <c r="G131" s="3" t="s">
        <v>2328</v>
      </c>
      <c r="H131" s="1" t="s">
        <v>2329</v>
      </c>
    </row>
    <row r="132" spans="1:8" ht="15.75" thickBot="1" x14ac:dyDescent="0.3">
      <c r="A132" s="3">
        <v>130</v>
      </c>
      <c r="B132" s="5" t="s">
        <v>2330</v>
      </c>
      <c r="C132" s="3" t="s">
        <v>2176</v>
      </c>
      <c r="D132" s="7">
        <v>49</v>
      </c>
      <c r="E132" s="160">
        <v>49</v>
      </c>
      <c r="F132" s="157">
        <v>583100</v>
      </c>
      <c r="G132" s="3" t="s">
        <v>2331</v>
      </c>
      <c r="H132" s="1" t="s">
        <v>2332</v>
      </c>
    </row>
    <row r="133" spans="1:8" ht="15.75" thickTop="1" x14ac:dyDescent="0.25">
      <c r="A133" s="2">
        <v>131</v>
      </c>
      <c r="B133" s="5" t="s">
        <v>2333</v>
      </c>
      <c r="C133" s="3" t="s">
        <v>2176</v>
      </c>
      <c r="D133" s="7">
        <v>49</v>
      </c>
      <c r="E133" s="160">
        <v>48.995176000000001</v>
      </c>
      <c r="F133" s="157">
        <v>12248794</v>
      </c>
      <c r="G133" s="3" t="s">
        <v>2334</v>
      </c>
      <c r="H133" s="1" t="s">
        <v>2335</v>
      </c>
    </row>
    <row r="134" spans="1:8" ht="15.75" thickBot="1" x14ac:dyDescent="0.3">
      <c r="A134" s="3">
        <v>132</v>
      </c>
      <c r="B134" s="5" t="s">
        <v>4175</v>
      </c>
      <c r="C134" s="3" t="s">
        <v>2176</v>
      </c>
      <c r="D134" s="7">
        <v>49</v>
      </c>
      <c r="E134" s="160">
        <v>49.459806766801009</v>
      </c>
      <c r="F134" s="157">
        <v>2174629</v>
      </c>
      <c r="G134" s="3" t="s">
        <v>4176</v>
      </c>
      <c r="H134" s="1" t="s">
        <v>4177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60">
        <v>39.521347229753864</v>
      </c>
      <c r="F135" s="157">
        <v>23904724</v>
      </c>
      <c r="G135" s="3" t="s">
        <v>763</v>
      </c>
      <c r="H135" s="1" t="s">
        <v>1379</v>
      </c>
    </row>
    <row r="136" spans="1:8" ht="15.75" thickBot="1" x14ac:dyDescent="0.3">
      <c r="A136" s="3">
        <v>134</v>
      </c>
      <c r="B136" s="5" t="s">
        <v>2336</v>
      </c>
      <c r="C136" s="3" t="s">
        <v>2176</v>
      </c>
      <c r="D136" s="154">
        <v>49</v>
      </c>
      <c r="E136" s="161">
        <v>49.000000000000007</v>
      </c>
      <c r="F136" s="6">
        <v>906500</v>
      </c>
      <c r="G136" s="3" t="s">
        <v>2337</v>
      </c>
      <c r="H136" s="1" t="s">
        <v>2338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60">
        <v>48.873924032483671</v>
      </c>
      <c r="F137" s="157">
        <v>58630039</v>
      </c>
      <c r="G137" s="3" t="s">
        <v>1037</v>
      </c>
      <c r="H137" s="1" t="s">
        <v>1668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60">
        <v>48.921822222222225</v>
      </c>
      <c r="F138" s="157">
        <v>6604446</v>
      </c>
      <c r="G138" s="3" t="s">
        <v>764</v>
      </c>
      <c r="H138" s="1" t="s">
        <v>1380</v>
      </c>
    </row>
    <row r="139" spans="1:8" ht="15.75" thickTop="1" x14ac:dyDescent="0.25">
      <c r="A139" s="2">
        <v>137</v>
      </c>
      <c r="B139" s="5" t="s">
        <v>2339</v>
      </c>
      <c r="C139" s="3" t="s">
        <v>2176</v>
      </c>
      <c r="D139" s="7">
        <v>49</v>
      </c>
      <c r="E139" s="160">
        <v>48.805555555555564</v>
      </c>
      <c r="F139" s="157">
        <v>1757000</v>
      </c>
      <c r="G139" s="3" t="s">
        <v>2340</v>
      </c>
      <c r="H139" s="1" t="s">
        <v>2341</v>
      </c>
    </row>
    <row r="140" spans="1:8" ht="15.75" thickBot="1" x14ac:dyDescent="0.3">
      <c r="A140" s="3">
        <v>138</v>
      </c>
      <c r="B140" s="5" t="s">
        <v>2342</v>
      </c>
      <c r="C140" s="3" t="s">
        <v>2176</v>
      </c>
      <c r="D140" s="7">
        <v>49</v>
      </c>
      <c r="E140" s="160">
        <v>49.070609632009486</v>
      </c>
      <c r="F140" s="157">
        <v>12249300</v>
      </c>
      <c r="G140" s="3" t="s">
        <v>2343</v>
      </c>
      <c r="H140" s="1" t="s">
        <v>2344</v>
      </c>
    </row>
    <row r="141" spans="1:8" ht="15.75" thickTop="1" x14ac:dyDescent="0.25">
      <c r="A141" s="2">
        <v>139</v>
      </c>
      <c r="B141" s="5" t="s">
        <v>4024</v>
      </c>
      <c r="C141" s="3" t="s">
        <v>694</v>
      </c>
      <c r="D141" s="7">
        <v>49</v>
      </c>
      <c r="E141" s="160">
        <v>28.668920940170938</v>
      </c>
      <c r="F141" s="157">
        <v>2683411</v>
      </c>
      <c r="G141" s="3" t="s">
        <v>4025</v>
      </c>
      <c r="H141" s="1" t="s">
        <v>4026</v>
      </c>
    </row>
    <row r="142" spans="1:8" ht="15.75" thickBot="1" x14ac:dyDescent="0.3">
      <c r="A142" s="3">
        <v>140</v>
      </c>
      <c r="B142" s="5" t="s">
        <v>4684</v>
      </c>
      <c r="C142" s="3" t="s">
        <v>2176</v>
      </c>
      <c r="D142" s="7">
        <v>100</v>
      </c>
      <c r="E142" s="160">
        <v>48.182000000000002</v>
      </c>
      <c r="F142" s="157">
        <v>4818200</v>
      </c>
      <c r="G142" s="3" t="s">
        <v>4685</v>
      </c>
      <c r="H142" s="1" t="s">
        <v>4686</v>
      </c>
    </row>
    <row r="143" spans="1:8" ht="15.75" thickTop="1" x14ac:dyDescent="0.25">
      <c r="A143" s="2">
        <v>141</v>
      </c>
      <c r="B143" s="5" t="s">
        <v>2345</v>
      </c>
      <c r="C143" s="3" t="s">
        <v>2176</v>
      </c>
      <c r="D143" s="7">
        <v>49</v>
      </c>
      <c r="E143" s="160">
        <v>48.856458967032921</v>
      </c>
      <c r="F143" s="157">
        <v>4763964</v>
      </c>
      <c r="G143" s="3" t="s">
        <v>2346</v>
      </c>
      <c r="H143" s="1" t="s">
        <v>2347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60">
        <v>24.233051604368409</v>
      </c>
      <c r="F144" s="157">
        <v>169846163</v>
      </c>
      <c r="G144" s="3" t="s">
        <v>765</v>
      </c>
      <c r="H144" s="1" t="s">
        <v>1381</v>
      </c>
    </row>
    <row r="145" spans="1:8" ht="15.75" thickTop="1" x14ac:dyDescent="0.25">
      <c r="A145" s="2">
        <v>143</v>
      </c>
      <c r="B145" s="5" t="s">
        <v>2348</v>
      </c>
      <c r="C145" s="3" t="s">
        <v>2176</v>
      </c>
      <c r="D145" s="7">
        <v>49</v>
      </c>
      <c r="E145" s="160">
        <v>48.936</v>
      </c>
      <c r="F145" s="157">
        <v>2446800</v>
      </c>
      <c r="G145" s="3" t="s">
        <v>2349</v>
      </c>
      <c r="H145" s="1" t="s">
        <v>2350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60">
        <v>20.043643796610134</v>
      </c>
      <c r="F146" s="157">
        <v>14475267</v>
      </c>
      <c r="G146" s="3" t="s">
        <v>2013</v>
      </c>
      <c r="H146" s="1" t="s">
        <v>1669</v>
      </c>
    </row>
    <row r="147" spans="1:8" ht="15.75" thickTop="1" x14ac:dyDescent="0.25">
      <c r="A147" s="2">
        <v>145</v>
      </c>
      <c r="B147" s="5" t="s">
        <v>2351</v>
      </c>
      <c r="C147" s="3" t="s">
        <v>2176</v>
      </c>
      <c r="D147" s="7">
        <v>49</v>
      </c>
      <c r="E147" s="160">
        <v>48.866666666666674</v>
      </c>
      <c r="F147" s="157">
        <v>1319400</v>
      </c>
      <c r="G147" s="3" t="s">
        <v>2352</v>
      </c>
      <c r="H147" s="1" t="s">
        <v>2353</v>
      </c>
    </row>
    <row r="148" spans="1:8" ht="15.75" thickBot="1" x14ac:dyDescent="0.3">
      <c r="A148" s="3">
        <v>146</v>
      </c>
      <c r="B148" s="5" t="s">
        <v>2023</v>
      </c>
      <c r="C148" s="3" t="s">
        <v>1</v>
      </c>
      <c r="D148" s="7">
        <v>49</v>
      </c>
      <c r="E148" s="160">
        <v>40.2502</v>
      </c>
      <c r="F148" s="157">
        <v>60375300</v>
      </c>
      <c r="G148" s="3" t="s">
        <v>2071</v>
      </c>
      <c r="H148" s="1" t="s">
        <v>2072</v>
      </c>
    </row>
    <row r="149" spans="1:8" ht="15.75" thickTop="1" x14ac:dyDescent="0.25">
      <c r="A149" s="2">
        <v>147</v>
      </c>
      <c r="B149" s="5" t="s">
        <v>4039</v>
      </c>
      <c r="C149" s="3" t="s">
        <v>2176</v>
      </c>
      <c r="D149" s="7">
        <v>49</v>
      </c>
      <c r="E149" s="160">
        <v>48.425166666666669</v>
      </c>
      <c r="F149" s="157">
        <v>30507855</v>
      </c>
      <c r="G149" s="3" t="s">
        <v>4040</v>
      </c>
      <c r="H149" s="1" t="s">
        <v>4041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154">
        <v>49</v>
      </c>
      <c r="E150" s="161">
        <v>48.999980079945814</v>
      </c>
      <c r="F150" s="6">
        <v>1475899</v>
      </c>
      <c r="G150" s="3" t="s">
        <v>1038</v>
      </c>
      <c r="H150" s="1" t="s">
        <v>1670</v>
      </c>
    </row>
    <row r="151" spans="1:8" ht="15.75" thickTop="1" x14ac:dyDescent="0.25">
      <c r="A151" s="2">
        <v>149</v>
      </c>
      <c r="B151" s="5" t="s">
        <v>2354</v>
      </c>
      <c r="C151" s="3" t="s">
        <v>2176</v>
      </c>
      <c r="D151" s="7">
        <v>49</v>
      </c>
      <c r="E151" s="160">
        <v>48.96907216494845</v>
      </c>
      <c r="F151" s="157">
        <v>2375000</v>
      </c>
      <c r="G151" s="3" t="s">
        <v>2355</v>
      </c>
      <c r="H151" s="1" t="s">
        <v>2356</v>
      </c>
    </row>
    <row r="152" spans="1:8" ht="15.75" thickBot="1" x14ac:dyDescent="0.3">
      <c r="A152" s="3">
        <v>150</v>
      </c>
      <c r="B152" s="5" t="s">
        <v>2357</v>
      </c>
      <c r="C152" s="3" t="s">
        <v>2176</v>
      </c>
      <c r="D152" s="7">
        <v>49</v>
      </c>
      <c r="E152" s="160">
        <v>49.883545088600918</v>
      </c>
      <c r="F152" s="157">
        <v>8721649</v>
      </c>
      <c r="G152" s="3" t="s">
        <v>2358</v>
      </c>
      <c r="H152" s="1" t="s">
        <v>2359</v>
      </c>
    </row>
    <row r="153" spans="1:8" ht="15.75" thickTop="1" x14ac:dyDescent="0.25">
      <c r="A153" s="2">
        <v>151</v>
      </c>
      <c r="B153" s="5" t="s">
        <v>4790</v>
      </c>
      <c r="C153" s="3" t="s">
        <v>2176</v>
      </c>
      <c r="D153" s="7">
        <v>49</v>
      </c>
      <c r="E153" s="160">
        <v>48.997183098591549</v>
      </c>
      <c r="F153" s="157">
        <v>1739400</v>
      </c>
      <c r="G153" s="3" t="s">
        <v>4791</v>
      </c>
      <c r="H153" s="1" t="s">
        <v>4792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60">
        <v>17.37737813661208</v>
      </c>
      <c r="F154" s="157">
        <v>2611846</v>
      </c>
      <c r="G154" s="3" t="s">
        <v>766</v>
      </c>
      <c r="H154" s="1" t="s">
        <v>1382</v>
      </c>
    </row>
    <row r="155" spans="1:8" ht="15.75" thickTop="1" x14ac:dyDescent="0.25">
      <c r="A155" s="2">
        <v>153</v>
      </c>
      <c r="B155" s="5" t="s">
        <v>2360</v>
      </c>
      <c r="C155" s="3" t="s">
        <v>2176</v>
      </c>
      <c r="D155" s="7">
        <v>49</v>
      </c>
      <c r="E155" s="160">
        <v>49</v>
      </c>
      <c r="F155" s="157">
        <v>550515</v>
      </c>
      <c r="G155" s="3" t="s">
        <v>2361</v>
      </c>
      <c r="H155" s="1" t="s">
        <v>2362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60">
        <v>3.0132789820054255</v>
      </c>
      <c r="F156" s="157">
        <v>512864</v>
      </c>
      <c r="G156" s="3" t="s">
        <v>767</v>
      </c>
      <c r="H156" s="1" t="s">
        <v>1383</v>
      </c>
    </row>
    <row r="157" spans="1:8" ht="15.75" thickTop="1" x14ac:dyDescent="0.25">
      <c r="A157" s="2">
        <v>155</v>
      </c>
      <c r="B157" s="5" t="s">
        <v>2051</v>
      </c>
      <c r="C157" s="3" t="s">
        <v>694</v>
      </c>
      <c r="D157" s="154">
        <v>49</v>
      </c>
      <c r="E157" s="161">
        <v>48.901000000000003</v>
      </c>
      <c r="F157" s="6">
        <v>4890100</v>
      </c>
      <c r="G157" s="3" t="s">
        <v>2132</v>
      </c>
      <c r="H157" s="1" t="s">
        <v>2133</v>
      </c>
    </row>
    <row r="158" spans="1:8" ht="15.75" thickBot="1" x14ac:dyDescent="0.3">
      <c r="A158" s="3">
        <v>156</v>
      </c>
      <c r="B158" s="5" t="s">
        <v>2363</v>
      </c>
      <c r="C158" s="3" t="s">
        <v>2176</v>
      </c>
      <c r="D158" s="7">
        <v>49</v>
      </c>
      <c r="E158" s="160">
        <v>49</v>
      </c>
      <c r="F158" s="157">
        <v>2450000</v>
      </c>
      <c r="G158" s="3" t="s">
        <v>2364</v>
      </c>
      <c r="H158" s="1" t="s">
        <v>2365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60">
        <v>48.614509535246157</v>
      </c>
      <c r="F159" s="157">
        <v>2582850</v>
      </c>
      <c r="G159" s="3" t="s">
        <v>1039</v>
      </c>
      <c r="H159" s="1" t="s">
        <v>1671</v>
      </c>
    </row>
    <row r="160" spans="1:8" ht="15.75" thickBot="1" x14ac:dyDescent="0.3">
      <c r="A160" s="3">
        <v>158</v>
      </c>
      <c r="B160" s="5" t="s">
        <v>2366</v>
      </c>
      <c r="C160" s="3" t="s">
        <v>2176</v>
      </c>
      <c r="D160" s="7">
        <v>49</v>
      </c>
      <c r="E160" s="160">
        <v>17.271635048771799</v>
      </c>
      <c r="F160" s="157">
        <v>3592488</v>
      </c>
      <c r="G160" s="3" t="s">
        <v>2367</v>
      </c>
      <c r="H160" s="1" t="s">
        <v>2368</v>
      </c>
    </row>
    <row r="161" spans="1:8" ht="15.75" thickTop="1" x14ac:dyDescent="0.25">
      <c r="A161" s="2">
        <v>159</v>
      </c>
      <c r="B161" s="5" t="s">
        <v>4085</v>
      </c>
      <c r="C161" s="3" t="s">
        <v>694</v>
      </c>
      <c r="D161" s="7">
        <v>49</v>
      </c>
      <c r="E161" s="160">
        <v>49.000000000000007</v>
      </c>
      <c r="F161" s="157">
        <v>6762000</v>
      </c>
      <c r="G161" s="3" t="s">
        <v>4086</v>
      </c>
      <c r="H161" s="1" t="s">
        <v>4087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60">
        <v>24.611599999999999</v>
      </c>
      <c r="F162" s="157">
        <v>1230580</v>
      </c>
      <c r="G162" s="3" t="s">
        <v>1040</v>
      </c>
      <c r="H162" s="1" t="s">
        <v>1672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60">
        <v>46.562368699685727</v>
      </c>
      <c r="F163" s="157">
        <v>2216406</v>
      </c>
      <c r="G163" s="3" t="s">
        <v>1041</v>
      </c>
      <c r="H163" s="1" t="s">
        <v>1673</v>
      </c>
    </row>
    <row r="164" spans="1:8" ht="15.75" thickBot="1" x14ac:dyDescent="0.3">
      <c r="A164" s="3">
        <v>162</v>
      </c>
      <c r="B164" s="5" t="s">
        <v>4687</v>
      </c>
      <c r="C164" s="3" t="s">
        <v>2176</v>
      </c>
      <c r="D164" s="7">
        <v>49</v>
      </c>
      <c r="E164" s="160">
        <v>48.750011540154091</v>
      </c>
      <c r="F164" s="157">
        <v>4752429</v>
      </c>
      <c r="G164" s="3" t="s">
        <v>4688</v>
      </c>
      <c r="H164" s="1" t="s">
        <v>4689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154">
        <v>49</v>
      </c>
      <c r="E165" s="161">
        <v>48.815506944444451</v>
      </c>
      <c r="F165" s="6">
        <v>28117732</v>
      </c>
      <c r="G165" s="3" t="s">
        <v>768</v>
      </c>
      <c r="H165" s="1" t="s">
        <v>1384</v>
      </c>
    </row>
    <row r="166" spans="1:8" ht="15.75" thickBot="1" x14ac:dyDescent="0.3">
      <c r="A166" s="3">
        <v>164</v>
      </c>
      <c r="B166" s="5" t="s">
        <v>2369</v>
      </c>
      <c r="C166" s="3" t="s">
        <v>2176</v>
      </c>
      <c r="D166" s="7">
        <v>49</v>
      </c>
      <c r="E166" s="160">
        <v>48.999994651955049</v>
      </c>
      <c r="F166" s="157">
        <v>21073119</v>
      </c>
      <c r="G166" s="3" t="s">
        <v>2370</v>
      </c>
      <c r="H166" s="1" t="s">
        <v>2371</v>
      </c>
    </row>
    <row r="167" spans="1:8" ht="15.75" thickTop="1" x14ac:dyDescent="0.25">
      <c r="A167" s="2">
        <v>165</v>
      </c>
      <c r="B167" s="5" t="s">
        <v>2372</v>
      </c>
      <c r="C167" s="3" t="s">
        <v>2176</v>
      </c>
      <c r="D167" s="7">
        <v>49</v>
      </c>
      <c r="E167" s="160">
        <v>49.000062359690695</v>
      </c>
      <c r="F167" s="157">
        <v>1728683</v>
      </c>
      <c r="G167" s="3" t="s">
        <v>2373</v>
      </c>
      <c r="H167" s="1" t="s">
        <v>2374</v>
      </c>
    </row>
    <row r="168" spans="1:8" ht="15.75" thickBot="1" x14ac:dyDescent="0.3">
      <c r="A168" s="3">
        <v>166</v>
      </c>
      <c r="B168" s="5" t="s">
        <v>2375</v>
      </c>
      <c r="C168" s="3" t="s">
        <v>2176</v>
      </c>
      <c r="D168" s="154">
        <v>49</v>
      </c>
      <c r="E168" s="161">
        <v>49.080824435099501</v>
      </c>
      <c r="F168" s="6">
        <v>53898500</v>
      </c>
      <c r="G168" s="3" t="s">
        <v>2376</v>
      </c>
      <c r="H168" s="1" t="s">
        <v>2377</v>
      </c>
    </row>
    <row r="169" spans="1:8" ht="15.75" thickTop="1" x14ac:dyDescent="0.25">
      <c r="A169" s="2">
        <v>167</v>
      </c>
      <c r="B169" s="5" t="s">
        <v>2378</v>
      </c>
      <c r="C169" s="3" t="s">
        <v>2176</v>
      </c>
      <c r="D169" s="154">
        <v>49</v>
      </c>
      <c r="E169" s="161">
        <v>49</v>
      </c>
      <c r="F169" s="6">
        <v>7840000</v>
      </c>
      <c r="G169" s="3" t="s">
        <v>2379</v>
      </c>
      <c r="H169" s="1" t="s">
        <v>2380</v>
      </c>
    </row>
    <row r="170" spans="1:8" ht="15.75" thickBot="1" x14ac:dyDescent="0.3">
      <c r="A170" s="3">
        <v>168</v>
      </c>
      <c r="B170" s="5" t="s">
        <v>2381</v>
      </c>
      <c r="C170" s="3" t="s">
        <v>2176</v>
      </c>
      <c r="D170" s="7">
        <v>49</v>
      </c>
      <c r="E170" s="160">
        <v>49</v>
      </c>
      <c r="F170" s="157">
        <v>490000</v>
      </c>
      <c r="G170" s="3" t="s">
        <v>2382</v>
      </c>
      <c r="H170" s="1" t="s">
        <v>2383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154">
        <v>49</v>
      </c>
      <c r="E171" s="161">
        <v>46.883880210545399</v>
      </c>
      <c r="F171" s="6">
        <v>8223953</v>
      </c>
      <c r="G171" s="3" t="s">
        <v>769</v>
      </c>
      <c r="H171" s="1" t="s">
        <v>1385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60">
        <v>44.030190385704046</v>
      </c>
      <c r="F172" s="157">
        <v>20914292</v>
      </c>
      <c r="G172" s="3" t="s">
        <v>770</v>
      </c>
      <c r="H172" s="1" t="s">
        <v>1386</v>
      </c>
    </row>
    <row r="173" spans="1:8" ht="15.75" thickTop="1" x14ac:dyDescent="0.25">
      <c r="A173" s="2">
        <v>171</v>
      </c>
      <c r="B173" s="5" t="s">
        <v>348</v>
      </c>
      <c r="C173" s="3" t="s">
        <v>2176</v>
      </c>
      <c r="D173" s="7">
        <v>49</v>
      </c>
      <c r="E173" s="160">
        <v>48.881625319158886</v>
      </c>
      <c r="F173" s="157">
        <v>3030607</v>
      </c>
      <c r="G173" s="3" t="s">
        <v>1042</v>
      </c>
      <c r="H173" s="1" t="s">
        <v>1674</v>
      </c>
    </row>
    <row r="174" spans="1:8" ht="15.75" thickBot="1" x14ac:dyDescent="0.3">
      <c r="A174" s="3">
        <v>172</v>
      </c>
      <c r="B174" s="5" t="s">
        <v>2384</v>
      </c>
      <c r="C174" s="3" t="s">
        <v>2176</v>
      </c>
      <c r="D174" s="7">
        <v>49</v>
      </c>
      <c r="E174" s="160">
        <v>49</v>
      </c>
      <c r="F174" s="157">
        <v>1176000</v>
      </c>
      <c r="G174" s="3" t="s">
        <v>2385</v>
      </c>
      <c r="H174" s="1" t="s">
        <v>2386</v>
      </c>
    </row>
    <row r="175" spans="1:8" ht="15.75" thickTop="1" x14ac:dyDescent="0.25">
      <c r="A175" s="2">
        <v>173</v>
      </c>
      <c r="B175" s="5" t="s">
        <v>2387</v>
      </c>
      <c r="C175" s="3" t="s">
        <v>2176</v>
      </c>
      <c r="D175" s="154">
        <v>49</v>
      </c>
      <c r="E175" s="161">
        <v>49.096575476350743</v>
      </c>
      <c r="F175" s="6">
        <v>12005890</v>
      </c>
      <c r="G175" s="3" t="s">
        <v>2388</v>
      </c>
      <c r="H175" s="1" t="s">
        <v>2389</v>
      </c>
    </row>
    <row r="176" spans="1:8" ht="15.75" thickBot="1" x14ac:dyDescent="0.3">
      <c r="A176" s="3">
        <v>174</v>
      </c>
      <c r="B176" s="5" t="s">
        <v>2390</v>
      </c>
      <c r="C176" s="3" t="s">
        <v>2176</v>
      </c>
      <c r="D176" s="7">
        <v>49</v>
      </c>
      <c r="E176" s="161">
        <v>48.954353932584269</v>
      </c>
      <c r="F176" s="6">
        <v>13942200</v>
      </c>
      <c r="G176" s="3" t="s">
        <v>2391</v>
      </c>
      <c r="H176" s="1" t="s">
        <v>2392</v>
      </c>
    </row>
    <row r="177" spans="1:8" ht="15.75" thickTop="1" x14ac:dyDescent="0.25">
      <c r="A177" s="2">
        <v>175</v>
      </c>
      <c r="B177" s="5" t="s">
        <v>2393</v>
      </c>
      <c r="C177" s="3" t="s">
        <v>2176</v>
      </c>
      <c r="D177" s="7">
        <v>49</v>
      </c>
      <c r="E177" s="160">
        <v>49.000000000000007</v>
      </c>
      <c r="F177" s="157">
        <v>882000</v>
      </c>
      <c r="G177" s="3" t="s">
        <v>2394</v>
      </c>
      <c r="H177" s="1" t="s">
        <v>2395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60">
        <v>48.653823502633635</v>
      </c>
      <c r="F178" s="157">
        <v>7641769</v>
      </c>
      <c r="G178" s="3" t="s">
        <v>771</v>
      </c>
      <c r="H178" s="1" t="s">
        <v>1387</v>
      </c>
    </row>
    <row r="179" spans="1:8" ht="15.75" thickTop="1" x14ac:dyDescent="0.25">
      <c r="A179" s="2">
        <v>177</v>
      </c>
      <c r="B179" s="5" t="s">
        <v>2396</v>
      </c>
      <c r="C179" s="3" t="s">
        <v>2176</v>
      </c>
      <c r="D179" s="7">
        <v>49</v>
      </c>
      <c r="E179" s="160">
        <v>49.001186177995969</v>
      </c>
      <c r="F179" s="157">
        <v>1697847</v>
      </c>
      <c r="G179" s="3" t="s">
        <v>2397</v>
      </c>
      <c r="H179" s="1" t="s">
        <v>2398</v>
      </c>
    </row>
    <row r="180" spans="1:8" ht="15.75" thickBot="1" x14ac:dyDescent="0.3">
      <c r="A180" s="3">
        <v>178</v>
      </c>
      <c r="B180" s="5" t="s">
        <v>2399</v>
      </c>
      <c r="C180" s="3" t="s">
        <v>2176</v>
      </c>
      <c r="D180" s="7">
        <v>49</v>
      </c>
      <c r="E180" s="160">
        <v>49</v>
      </c>
      <c r="F180" s="157">
        <v>980000</v>
      </c>
      <c r="G180" s="3" t="s">
        <v>2400</v>
      </c>
      <c r="H180" s="1" t="s">
        <v>2401</v>
      </c>
    </row>
    <row r="181" spans="1:8" ht="15.75" thickTop="1" x14ac:dyDescent="0.25">
      <c r="A181" s="2">
        <v>179</v>
      </c>
      <c r="B181" s="5" t="s">
        <v>2052</v>
      </c>
      <c r="C181" s="3" t="s">
        <v>694</v>
      </c>
      <c r="D181" s="7">
        <v>49</v>
      </c>
      <c r="E181" s="160">
        <v>27.934616161616159</v>
      </c>
      <c r="F181" s="157">
        <v>27655270</v>
      </c>
      <c r="G181" s="3" t="s">
        <v>2134</v>
      </c>
      <c r="H181" s="1" t="s">
        <v>2135</v>
      </c>
    </row>
    <row r="182" spans="1:8" ht="15.75" thickBot="1" x14ac:dyDescent="0.3">
      <c r="A182" s="3">
        <v>180</v>
      </c>
      <c r="B182" s="5" t="s">
        <v>4994</v>
      </c>
      <c r="C182" s="3" t="s">
        <v>2176</v>
      </c>
      <c r="D182" s="7">
        <v>49</v>
      </c>
      <c r="E182" s="160">
        <v>48.876574433629223</v>
      </c>
      <c r="F182" s="157">
        <v>15398555</v>
      </c>
      <c r="G182" s="3" t="s">
        <v>4995</v>
      </c>
      <c r="H182" s="1" t="s">
        <v>4996</v>
      </c>
    </row>
    <row r="183" spans="1:8" ht="15.75" thickTop="1" x14ac:dyDescent="0.25">
      <c r="A183" s="2">
        <v>181</v>
      </c>
      <c r="B183" s="5" t="s">
        <v>4858</v>
      </c>
      <c r="C183" s="3" t="s">
        <v>2176</v>
      </c>
      <c r="D183" s="7">
        <v>49</v>
      </c>
      <c r="E183" s="160">
        <v>49.12368305531168</v>
      </c>
      <c r="F183" s="157">
        <v>8952300</v>
      </c>
      <c r="G183" s="3" t="s">
        <v>4859</v>
      </c>
      <c r="H183" s="1" t="s">
        <v>4860</v>
      </c>
    </row>
    <row r="184" spans="1:8" ht="15.75" thickBot="1" x14ac:dyDescent="0.3">
      <c r="A184" s="3">
        <v>182</v>
      </c>
      <c r="B184" s="5" t="s">
        <v>2402</v>
      </c>
      <c r="C184" s="3" t="s">
        <v>2176</v>
      </c>
      <c r="D184" s="7">
        <v>49</v>
      </c>
      <c r="E184" s="160">
        <v>49.000000000000007</v>
      </c>
      <c r="F184" s="157">
        <v>784000</v>
      </c>
      <c r="G184" s="3" t="s">
        <v>2403</v>
      </c>
      <c r="H184" s="1" t="s">
        <v>2404</v>
      </c>
    </row>
    <row r="185" spans="1:8" ht="15.75" thickTop="1" x14ac:dyDescent="0.25">
      <c r="A185" s="2">
        <v>183</v>
      </c>
      <c r="B185" s="5" t="s">
        <v>2405</v>
      </c>
      <c r="C185" s="3" t="s">
        <v>2176</v>
      </c>
      <c r="D185" s="7">
        <v>49</v>
      </c>
      <c r="E185" s="160">
        <v>49</v>
      </c>
      <c r="F185" s="157">
        <v>2940000</v>
      </c>
      <c r="G185" s="3" t="s">
        <v>2406</v>
      </c>
      <c r="H185" s="1" t="s">
        <v>2407</v>
      </c>
    </row>
    <row r="186" spans="1:8" ht="15.75" thickBot="1" x14ac:dyDescent="0.3">
      <c r="A186" s="3">
        <v>184</v>
      </c>
      <c r="B186" s="5" t="s">
        <v>2408</v>
      </c>
      <c r="C186" s="3" t="s">
        <v>2176</v>
      </c>
      <c r="D186" s="7">
        <v>49</v>
      </c>
      <c r="E186" s="160">
        <v>48.998365408907105</v>
      </c>
      <c r="F186" s="157">
        <v>2928647</v>
      </c>
      <c r="G186" s="3" t="s">
        <v>2409</v>
      </c>
      <c r="H186" s="1" t="s">
        <v>2410</v>
      </c>
    </row>
    <row r="187" spans="1:8" ht="15.75" thickTop="1" x14ac:dyDescent="0.25">
      <c r="A187" s="2">
        <v>185</v>
      </c>
      <c r="B187" s="5" t="s">
        <v>2024</v>
      </c>
      <c r="C187" s="3" t="s">
        <v>1</v>
      </c>
      <c r="D187" s="7">
        <v>49</v>
      </c>
      <c r="E187" s="160">
        <v>51.146582278481013</v>
      </c>
      <c r="F187" s="157">
        <v>20202900</v>
      </c>
      <c r="G187" s="3" t="s">
        <v>2073</v>
      </c>
      <c r="H187" s="1" t="s">
        <v>2074</v>
      </c>
    </row>
    <row r="188" spans="1:8" ht="15.75" thickBot="1" x14ac:dyDescent="0.3">
      <c r="A188" s="3">
        <v>186</v>
      </c>
      <c r="B188" s="5" t="s">
        <v>2411</v>
      </c>
      <c r="C188" s="3" t="s">
        <v>2176</v>
      </c>
      <c r="D188" s="154">
        <v>49</v>
      </c>
      <c r="E188" s="161">
        <v>49</v>
      </c>
      <c r="F188" s="6">
        <v>1862000</v>
      </c>
      <c r="G188" s="3" t="s">
        <v>2412</v>
      </c>
      <c r="H188" s="1" t="s">
        <v>2413</v>
      </c>
    </row>
    <row r="189" spans="1:8" ht="15.75" thickTop="1" x14ac:dyDescent="0.25">
      <c r="A189" s="2">
        <v>187</v>
      </c>
      <c r="B189" s="5" t="s">
        <v>4825</v>
      </c>
      <c r="C189" s="3" t="s">
        <v>2176</v>
      </c>
      <c r="D189" s="7">
        <v>0</v>
      </c>
      <c r="E189" s="160" t="e">
        <v>#VALUE!</v>
      </c>
      <c r="F189" s="157" t="s">
        <v>4942</v>
      </c>
      <c r="G189" s="3" t="s">
        <v>4826</v>
      </c>
      <c r="H189" s="1" t="s">
        <v>4827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60">
        <v>24.656473277894356</v>
      </c>
      <c r="F190" s="157">
        <v>38070581</v>
      </c>
      <c r="G190" s="3" t="s">
        <v>1043</v>
      </c>
      <c r="H190" s="1" t="s">
        <v>1675</v>
      </c>
    </row>
    <row r="191" spans="1:8" ht="15.75" thickTop="1" x14ac:dyDescent="0.25">
      <c r="A191" s="2">
        <v>189</v>
      </c>
      <c r="B191" s="5" t="s">
        <v>3986</v>
      </c>
      <c r="C191" s="3" t="s">
        <v>2176</v>
      </c>
      <c r="D191" s="7">
        <v>49</v>
      </c>
      <c r="E191" s="160">
        <v>49</v>
      </c>
      <c r="F191" s="157">
        <v>654150</v>
      </c>
      <c r="G191" s="3" t="s">
        <v>3987</v>
      </c>
      <c r="H191" s="1" t="s">
        <v>3988</v>
      </c>
    </row>
    <row r="192" spans="1:8" ht="15.75" thickBot="1" x14ac:dyDescent="0.3">
      <c r="A192" s="3">
        <v>190</v>
      </c>
      <c r="B192" s="5" t="s">
        <v>2053</v>
      </c>
      <c r="C192" s="3" t="s">
        <v>694</v>
      </c>
      <c r="D192" s="7">
        <v>49</v>
      </c>
      <c r="E192" s="160">
        <v>48.920661157024789</v>
      </c>
      <c r="F192" s="157">
        <v>2959700</v>
      </c>
      <c r="G192" s="3" t="s">
        <v>2136</v>
      </c>
      <c r="H192" s="1" t="s">
        <v>2137</v>
      </c>
    </row>
    <row r="193" spans="1:8" ht="15.75" thickTop="1" x14ac:dyDescent="0.25">
      <c r="A193" s="2">
        <v>191</v>
      </c>
      <c r="B193" s="5" t="s">
        <v>2414</v>
      </c>
      <c r="C193" s="3" t="s">
        <v>2176</v>
      </c>
      <c r="D193" s="154">
        <v>49</v>
      </c>
      <c r="E193" s="161">
        <v>48.034860410470451</v>
      </c>
      <c r="F193" s="6">
        <v>1169303</v>
      </c>
      <c r="G193" s="3" t="s">
        <v>2415</v>
      </c>
      <c r="H193" s="1" t="s">
        <v>2416</v>
      </c>
    </row>
    <row r="194" spans="1:8" ht="15.75" thickBot="1" x14ac:dyDescent="0.3">
      <c r="A194" s="3">
        <v>192</v>
      </c>
      <c r="B194" s="5" t="s">
        <v>2417</v>
      </c>
      <c r="C194" s="3" t="s">
        <v>2176</v>
      </c>
      <c r="D194" s="7">
        <v>49</v>
      </c>
      <c r="E194" s="160">
        <v>48.386422509549902</v>
      </c>
      <c r="F194" s="157">
        <v>5194626</v>
      </c>
      <c r="G194" s="3" t="s">
        <v>2418</v>
      </c>
      <c r="H194" s="1" t="s">
        <v>2419</v>
      </c>
    </row>
    <row r="195" spans="1:8" ht="15.75" thickTop="1" x14ac:dyDescent="0.25">
      <c r="A195" s="2">
        <v>193</v>
      </c>
      <c r="B195" s="5" t="s">
        <v>2420</v>
      </c>
      <c r="C195" s="3" t="s">
        <v>2176</v>
      </c>
      <c r="D195" s="7">
        <v>49</v>
      </c>
      <c r="E195" s="160">
        <v>48.949394470497218</v>
      </c>
      <c r="F195" s="157">
        <v>4650168</v>
      </c>
      <c r="G195" s="3" t="s">
        <v>2421</v>
      </c>
      <c r="H195" s="1" t="s">
        <v>2422</v>
      </c>
    </row>
    <row r="196" spans="1:8" ht="15.75" thickBot="1" x14ac:dyDescent="0.3">
      <c r="A196" s="3">
        <v>194</v>
      </c>
      <c r="B196" s="5" t="s">
        <v>2423</v>
      </c>
      <c r="C196" s="3" t="s">
        <v>2176</v>
      </c>
      <c r="D196" s="7">
        <v>49</v>
      </c>
      <c r="E196" s="160">
        <v>48.999986603973262</v>
      </c>
      <c r="F196" s="157">
        <v>1828900</v>
      </c>
      <c r="G196" s="3" t="s">
        <v>2424</v>
      </c>
      <c r="H196" s="1" t="s">
        <v>2425</v>
      </c>
    </row>
    <row r="197" spans="1:8" ht="15.75" thickTop="1" x14ac:dyDescent="0.25">
      <c r="A197" s="2">
        <v>195</v>
      </c>
      <c r="B197" s="5" t="s">
        <v>2426</v>
      </c>
      <c r="C197" s="3" t="s">
        <v>2176</v>
      </c>
      <c r="D197" s="7">
        <v>49</v>
      </c>
      <c r="E197" s="160">
        <v>49.000000000000007</v>
      </c>
      <c r="F197" s="157">
        <v>1332800</v>
      </c>
      <c r="G197" s="3" t="s">
        <v>2427</v>
      </c>
      <c r="H197" s="1" t="s">
        <v>2428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60">
        <v>45.564312745087427</v>
      </c>
      <c r="F198" s="157">
        <v>63151454</v>
      </c>
      <c r="G198" s="3" t="s">
        <v>1044</v>
      </c>
      <c r="H198" s="1" t="s">
        <v>1676</v>
      </c>
    </row>
    <row r="199" spans="1:8" ht="15.75" thickTop="1" x14ac:dyDescent="0.25">
      <c r="A199" s="2">
        <v>197</v>
      </c>
      <c r="B199" s="5" t="s">
        <v>2429</v>
      </c>
      <c r="C199" s="3" t="s">
        <v>2176</v>
      </c>
      <c r="D199" s="7">
        <v>49</v>
      </c>
      <c r="E199" s="160">
        <v>48.029225352112675</v>
      </c>
      <c r="F199" s="157">
        <v>13640300</v>
      </c>
      <c r="G199" s="3" t="s">
        <v>2430</v>
      </c>
      <c r="H199" s="1" t="s">
        <v>2431</v>
      </c>
    </row>
    <row r="200" spans="1:8" ht="15.75" thickBot="1" x14ac:dyDescent="0.3">
      <c r="A200" s="3">
        <v>198</v>
      </c>
      <c r="B200" s="5" t="s">
        <v>2432</v>
      </c>
      <c r="C200" s="3" t="s">
        <v>2176</v>
      </c>
      <c r="D200" s="7">
        <v>49</v>
      </c>
      <c r="E200" s="160">
        <v>29.055734571879377</v>
      </c>
      <c r="F200" s="157">
        <v>1307479</v>
      </c>
      <c r="G200" s="3" t="s">
        <v>2433</v>
      </c>
      <c r="H200" s="1" t="s">
        <v>2434</v>
      </c>
    </row>
    <row r="201" spans="1:8" ht="15.75" thickTop="1" x14ac:dyDescent="0.25">
      <c r="A201" s="2">
        <v>199</v>
      </c>
      <c r="B201" s="5" t="s">
        <v>4027</v>
      </c>
      <c r="C201" s="3" t="s">
        <v>694</v>
      </c>
      <c r="D201" s="7">
        <v>30</v>
      </c>
      <c r="E201" s="160">
        <v>27.556382984473849</v>
      </c>
      <c r="F201" s="157">
        <v>3058753</v>
      </c>
      <c r="G201" s="3" t="s">
        <v>4028</v>
      </c>
      <c r="H201" s="1" t="s">
        <v>4029</v>
      </c>
    </row>
    <row r="202" spans="1:8" ht="15.75" thickBot="1" x14ac:dyDescent="0.3">
      <c r="A202" s="3">
        <v>200</v>
      </c>
      <c r="B202" s="5" t="s">
        <v>2435</v>
      </c>
      <c r="C202" s="3" t="s">
        <v>2176</v>
      </c>
      <c r="D202" s="7">
        <v>49</v>
      </c>
      <c r="E202" s="160">
        <v>56.26063543349489</v>
      </c>
      <c r="F202" s="157">
        <v>522380</v>
      </c>
      <c r="G202" s="3" t="s">
        <v>2436</v>
      </c>
      <c r="H202" s="1" t="s">
        <v>2437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60">
        <v>48.987312915841663</v>
      </c>
      <c r="F203" s="157">
        <v>15450574</v>
      </c>
      <c r="G203" s="3" t="s">
        <v>717</v>
      </c>
      <c r="H203" s="1" t="s">
        <v>1388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60">
        <v>18.375507340337666</v>
      </c>
      <c r="F204" s="157">
        <v>45518594</v>
      </c>
      <c r="G204" s="3" t="s">
        <v>772</v>
      </c>
      <c r="H204" s="1" t="s">
        <v>1389</v>
      </c>
    </row>
    <row r="205" spans="1:8" ht="15.75" thickTop="1" x14ac:dyDescent="0.25">
      <c r="A205" s="2">
        <v>203</v>
      </c>
      <c r="B205" s="5" t="s">
        <v>2438</v>
      </c>
      <c r="C205" s="3" t="s">
        <v>2176</v>
      </c>
      <c r="D205" s="154">
        <v>49</v>
      </c>
      <c r="E205" s="161">
        <v>49</v>
      </c>
      <c r="F205" s="6">
        <v>2227050</v>
      </c>
      <c r="G205" s="3" t="s">
        <v>2439</v>
      </c>
      <c r="H205" s="1" t="s">
        <v>2440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60">
        <v>48.675000000000004</v>
      </c>
      <c r="F206" s="157">
        <v>1947000</v>
      </c>
      <c r="G206" s="3" t="s">
        <v>1045</v>
      </c>
      <c r="H206" s="1" t="s">
        <v>1677</v>
      </c>
    </row>
    <row r="207" spans="1:8" ht="15.75" thickTop="1" x14ac:dyDescent="0.25">
      <c r="A207" s="2">
        <v>205</v>
      </c>
      <c r="B207" s="5" t="s">
        <v>4997</v>
      </c>
      <c r="C207" s="3" t="s">
        <v>2176</v>
      </c>
      <c r="D207" s="7">
        <v>49</v>
      </c>
      <c r="E207" s="160">
        <v>48.939173563777992</v>
      </c>
      <c r="F207" s="157">
        <v>1608337</v>
      </c>
      <c r="G207" s="3" t="s">
        <v>4998</v>
      </c>
      <c r="H207" s="1" t="s">
        <v>4999</v>
      </c>
    </row>
    <row r="208" spans="1:8" ht="15.75" thickBot="1" x14ac:dyDescent="0.3">
      <c r="A208" s="3">
        <v>206</v>
      </c>
      <c r="B208" s="5" t="s">
        <v>2441</v>
      </c>
      <c r="C208" s="3" t="s">
        <v>2176</v>
      </c>
      <c r="D208" s="7">
        <v>49</v>
      </c>
      <c r="E208" s="160">
        <v>49</v>
      </c>
      <c r="F208" s="157">
        <v>15190000</v>
      </c>
      <c r="G208" s="3" t="s">
        <v>2442</v>
      </c>
      <c r="H208" s="1" t="s">
        <v>2443</v>
      </c>
    </row>
    <row r="209" spans="1:8" ht="15.75" thickTop="1" x14ac:dyDescent="0.25">
      <c r="A209" s="2">
        <v>207</v>
      </c>
      <c r="B209" s="5" t="s">
        <v>2444</v>
      </c>
      <c r="C209" s="3" t="s">
        <v>2176</v>
      </c>
      <c r="D209" s="7">
        <v>48.999899999999997</v>
      </c>
      <c r="E209" s="160">
        <v>49.000212023669555</v>
      </c>
      <c r="F209" s="157">
        <v>508436</v>
      </c>
      <c r="G209" s="3" t="s">
        <v>2445</v>
      </c>
      <c r="H209" s="1" t="s">
        <v>2446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154">
        <v>49</v>
      </c>
      <c r="E210" s="161">
        <v>36.786390827517451</v>
      </c>
      <c r="F210" s="6">
        <v>1475870</v>
      </c>
      <c r="G210" s="3" t="s">
        <v>1046</v>
      </c>
      <c r="H210" s="1" t="s">
        <v>1678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60">
        <v>44.589786618985805</v>
      </c>
      <c r="F211" s="157">
        <v>11685904</v>
      </c>
      <c r="G211" s="3" t="s">
        <v>773</v>
      </c>
      <c r="H211" s="1" t="s">
        <v>1390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60">
        <v>39.787517730496454</v>
      </c>
      <c r="F212" s="157">
        <v>8415060</v>
      </c>
      <c r="G212" s="3" t="s">
        <v>774</v>
      </c>
      <c r="H212" s="1" t="s">
        <v>1391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60">
        <v>48.853000000000002</v>
      </c>
      <c r="F213" s="157">
        <v>4885300</v>
      </c>
      <c r="G213" s="3" t="s">
        <v>1047</v>
      </c>
      <c r="H213" s="1" t="s">
        <v>1679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60">
        <v>41.751055882352937</v>
      </c>
      <c r="F214" s="157">
        <v>14195359</v>
      </c>
      <c r="G214" s="3" t="s">
        <v>775</v>
      </c>
      <c r="H214" s="1" t="s">
        <v>1392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60">
        <v>49</v>
      </c>
      <c r="F215" s="157">
        <v>5390000</v>
      </c>
      <c r="G215" s="3" t="s">
        <v>1048</v>
      </c>
      <c r="H215" s="1" t="s">
        <v>1680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60">
        <v>43.486076923076922</v>
      </c>
      <c r="F216" s="157">
        <v>5653190</v>
      </c>
      <c r="G216" s="3" t="s">
        <v>776</v>
      </c>
      <c r="H216" s="1" t="s">
        <v>1393</v>
      </c>
    </row>
    <row r="217" spans="1:8" ht="15.75" thickTop="1" x14ac:dyDescent="0.25">
      <c r="A217" s="2">
        <v>215</v>
      </c>
      <c r="B217" s="5" t="s">
        <v>2447</v>
      </c>
      <c r="C217" s="3" t="s">
        <v>2176</v>
      </c>
      <c r="D217" s="7">
        <v>49</v>
      </c>
      <c r="E217" s="160">
        <v>48.981524249422634</v>
      </c>
      <c r="F217" s="157">
        <v>42418000</v>
      </c>
      <c r="G217" s="3" t="s">
        <v>2448</v>
      </c>
      <c r="H217" s="1" t="s">
        <v>2449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60">
        <v>48.306069874261411</v>
      </c>
      <c r="F218" s="157">
        <v>2203264</v>
      </c>
      <c r="G218" s="3" t="s">
        <v>1049</v>
      </c>
      <c r="H218" s="1" t="s">
        <v>1681</v>
      </c>
    </row>
    <row r="219" spans="1:8" ht="15.75" thickTop="1" x14ac:dyDescent="0.25">
      <c r="A219" s="2">
        <v>217</v>
      </c>
      <c r="B219" s="5" t="s">
        <v>2450</v>
      </c>
      <c r="C219" s="3" t="s">
        <v>2176</v>
      </c>
      <c r="D219" s="7">
        <v>49</v>
      </c>
      <c r="E219" s="160">
        <v>24.787333333333333</v>
      </c>
      <c r="F219" s="157">
        <v>2007774</v>
      </c>
      <c r="G219" s="3" t="s">
        <v>2451</v>
      </c>
      <c r="H219" s="1" t="s">
        <v>2452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60">
        <v>40.274366003513137</v>
      </c>
      <c r="F220" s="157">
        <v>29019779</v>
      </c>
      <c r="G220" s="3" t="s">
        <v>777</v>
      </c>
      <c r="H220" s="1" t="s">
        <v>1394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154">
        <v>49</v>
      </c>
      <c r="E221" s="161">
        <v>48.405625000000001</v>
      </c>
      <c r="F221" s="6">
        <v>7744900</v>
      </c>
      <c r="G221" s="3" t="s">
        <v>2014</v>
      </c>
      <c r="H221" s="1" t="s">
        <v>1682</v>
      </c>
    </row>
    <row r="222" spans="1:8" ht="15.75" thickBot="1" x14ac:dyDescent="0.3">
      <c r="A222" s="3">
        <v>220</v>
      </c>
      <c r="B222" s="5" t="s">
        <v>2453</v>
      </c>
      <c r="C222" s="3" t="s">
        <v>2176</v>
      </c>
      <c r="D222" s="7">
        <v>49</v>
      </c>
      <c r="E222" s="160">
        <v>49.000258277082445</v>
      </c>
      <c r="F222" s="157">
        <v>701963</v>
      </c>
      <c r="G222" s="3" t="s">
        <v>2454</v>
      </c>
      <c r="H222" s="1" t="s">
        <v>2455</v>
      </c>
    </row>
    <row r="223" spans="1:8" ht="15.75" thickTop="1" x14ac:dyDescent="0.25">
      <c r="A223" s="2">
        <v>221</v>
      </c>
      <c r="B223" s="5" t="s">
        <v>2456</v>
      </c>
      <c r="C223" s="3" t="s">
        <v>2176</v>
      </c>
      <c r="D223" s="7">
        <v>49</v>
      </c>
      <c r="E223" s="160">
        <v>49</v>
      </c>
      <c r="F223" s="157">
        <v>2352000</v>
      </c>
      <c r="G223" s="3" t="s">
        <v>2457</v>
      </c>
      <c r="H223" s="1" t="s">
        <v>2458</v>
      </c>
    </row>
    <row r="224" spans="1:8" ht="15.75" thickBot="1" x14ac:dyDescent="0.3">
      <c r="A224" s="3">
        <v>222</v>
      </c>
      <c r="B224" s="5" t="s">
        <v>2459</v>
      </c>
      <c r="C224" s="3" t="s">
        <v>2176</v>
      </c>
      <c r="D224" s="7">
        <v>49</v>
      </c>
      <c r="E224" s="160">
        <v>48.999991359470116</v>
      </c>
      <c r="F224" s="157">
        <v>15878653</v>
      </c>
      <c r="G224" s="3" t="s">
        <v>2460</v>
      </c>
      <c r="H224" s="1" t="s">
        <v>2461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60">
        <v>47.558488372093024</v>
      </c>
      <c r="F225" s="157">
        <v>8180060</v>
      </c>
      <c r="G225" s="3" t="s">
        <v>1050</v>
      </c>
      <c r="H225" s="1" t="s">
        <v>1683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60" t="e">
        <v>#VALUE!</v>
      </c>
      <c r="F226" s="157" t="s">
        <v>4942</v>
      </c>
      <c r="G226" s="3" t="s">
        <v>5064</v>
      </c>
      <c r="H226" s="1" t="s">
        <v>1395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60">
        <v>48.798727022920701</v>
      </c>
      <c r="F227" s="157">
        <v>5906554</v>
      </c>
      <c r="G227" s="3" t="s">
        <v>778</v>
      </c>
      <c r="H227" s="1" t="s">
        <v>1396</v>
      </c>
    </row>
    <row r="228" spans="1:8" ht="15.75" thickBot="1" x14ac:dyDescent="0.3">
      <c r="A228" s="3">
        <v>226</v>
      </c>
      <c r="B228" s="5" t="s">
        <v>2462</v>
      </c>
      <c r="C228" s="3" t="s">
        <v>2176</v>
      </c>
      <c r="D228" s="7">
        <v>49</v>
      </c>
      <c r="E228" s="160">
        <v>48.999356288099705</v>
      </c>
      <c r="F228" s="157">
        <v>7612001</v>
      </c>
      <c r="G228" s="3" t="s">
        <v>2463</v>
      </c>
      <c r="H228" s="1" t="s">
        <v>2464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60">
        <v>44.343809161477409</v>
      </c>
      <c r="F229" s="157">
        <v>5862797</v>
      </c>
      <c r="G229" s="3" t="s">
        <v>779</v>
      </c>
      <c r="H229" s="1" t="s">
        <v>1397</v>
      </c>
    </row>
    <row r="230" spans="1:8" ht="15.75" thickBot="1" x14ac:dyDescent="0.3">
      <c r="A230" s="3">
        <v>228</v>
      </c>
      <c r="B230" s="5" t="s">
        <v>2465</v>
      </c>
      <c r="C230" s="3" t="s">
        <v>2176</v>
      </c>
      <c r="D230" s="154">
        <v>49</v>
      </c>
      <c r="E230" s="161">
        <v>48.384893786083303</v>
      </c>
      <c r="F230" s="6">
        <v>5498619</v>
      </c>
      <c r="G230" s="3" t="s">
        <v>2466</v>
      </c>
      <c r="H230" s="1" t="s">
        <v>2467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60">
        <v>29.255131636794079</v>
      </c>
      <c r="F231" s="157">
        <v>7898789</v>
      </c>
      <c r="G231" s="3" t="s">
        <v>780</v>
      </c>
      <c r="H231" s="1" t="s">
        <v>1398</v>
      </c>
    </row>
    <row r="232" spans="1:8" ht="15.75" thickBot="1" x14ac:dyDescent="0.3">
      <c r="A232" s="3">
        <v>230</v>
      </c>
      <c r="B232" s="5" t="s">
        <v>2468</v>
      </c>
      <c r="C232" s="3" t="s">
        <v>2176</v>
      </c>
      <c r="D232" s="7">
        <v>49</v>
      </c>
      <c r="E232" s="160">
        <v>48.999590448693006</v>
      </c>
      <c r="F232" s="157">
        <v>12024034</v>
      </c>
      <c r="G232" s="3" t="s">
        <v>2469</v>
      </c>
      <c r="H232" s="1" t="s">
        <v>2470</v>
      </c>
    </row>
    <row r="233" spans="1:8" ht="15.75" thickTop="1" x14ac:dyDescent="0.25">
      <c r="A233" s="2">
        <v>231</v>
      </c>
      <c r="B233" s="5" t="s">
        <v>2471</v>
      </c>
      <c r="C233" s="3" t="s">
        <v>2176</v>
      </c>
      <c r="D233" s="7">
        <v>49</v>
      </c>
      <c r="E233" s="160">
        <v>49.000000000000007</v>
      </c>
      <c r="F233" s="157">
        <v>4312000</v>
      </c>
      <c r="G233" s="3" t="s">
        <v>2472</v>
      </c>
      <c r="H233" s="1" t="s">
        <v>2473</v>
      </c>
    </row>
    <row r="234" spans="1:8" ht="15.75" thickBot="1" x14ac:dyDescent="0.3">
      <c r="A234" s="3">
        <v>232</v>
      </c>
      <c r="B234" s="5" t="s">
        <v>2474</v>
      </c>
      <c r="C234" s="3" t="s">
        <v>2176</v>
      </c>
      <c r="D234" s="7">
        <v>49</v>
      </c>
      <c r="E234" s="160">
        <v>48.725242207308881</v>
      </c>
      <c r="F234" s="157">
        <v>4831137</v>
      </c>
      <c r="G234" s="3" t="s">
        <v>2475</v>
      </c>
      <c r="H234" s="1" t="s">
        <v>2476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60">
        <v>48.534789170171585</v>
      </c>
      <c r="F235" s="157">
        <v>6853418</v>
      </c>
      <c r="G235" s="3" t="s">
        <v>781</v>
      </c>
      <c r="H235" s="1" t="s">
        <v>1399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60">
        <v>31.175783116294454</v>
      </c>
      <c r="F236" s="157">
        <v>1272424</v>
      </c>
      <c r="G236" s="3" t="s">
        <v>1051</v>
      </c>
      <c r="H236" s="1" t="s">
        <v>1684</v>
      </c>
    </row>
    <row r="237" spans="1:8" ht="15.75" thickTop="1" x14ac:dyDescent="0.25">
      <c r="A237" s="2">
        <v>235</v>
      </c>
      <c r="B237" s="5" t="s">
        <v>2477</v>
      </c>
      <c r="C237" s="3" t="s">
        <v>2176</v>
      </c>
      <c r="D237" s="7">
        <v>49</v>
      </c>
      <c r="E237" s="160">
        <v>49.000000000000007</v>
      </c>
      <c r="F237" s="157">
        <v>2156000</v>
      </c>
      <c r="G237" s="3" t="s">
        <v>2478</v>
      </c>
      <c r="H237" s="1" t="s">
        <v>2479</v>
      </c>
    </row>
    <row r="238" spans="1:8" ht="15.75" thickBot="1" x14ac:dyDescent="0.3">
      <c r="A238" s="3">
        <v>236</v>
      </c>
      <c r="B238" s="5" t="s">
        <v>2480</v>
      </c>
      <c r="C238" s="3" t="s">
        <v>2176</v>
      </c>
      <c r="D238" s="7">
        <v>49</v>
      </c>
      <c r="E238" s="160">
        <v>49.000000000000007</v>
      </c>
      <c r="F238" s="157">
        <v>17887450</v>
      </c>
      <c r="G238" s="3" t="s">
        <v>2481</v>
      </c>
      <c r="H238" s="1" t="s">
        <v>2482</v>
      </c>
    </row>
    <row r="239" spans="1:8" ht="15.75" thickTop="1" x14ac:dyDescent="0.25">
      <c r="A239" s="2">
        <v>237</v>
      </c>
      <c r="B239" s="5" t="s">
        <v>2483</v>
      </c>
      <c r="C239" s="3" t="s">
        <v>2176</v>
      </c>
      <c r="D239" s="7">
        <v>49</v>
      </c>
      <c r="E239" s="160">
        <v>49</v>
      </c>
      <c r="F239" s="157">
        <v>12250000</v>
      </c>
      <c r="G239" s="3" t="s">
        <v>2484</v>
      </c>
      <c r="H239" s="1" t="s">
        <v>2485</v>
      </c>
    </row>
    <row r="240" spans="1:8" ht="15.75" thickBot="1" x14ac:dyDescent="0.3">
      <c r="A240" s="3">
        <v>238</v>
      </c>
      <c r="B240" s="5" t="s">
        <v>4915</v>
      </c>
      <c r="C240" s="3" t="s">
        <v>1</v>
      </c>
      <c r="D240" s="154">
        <v>49</v>
      </c>
      <c r="E240" s="161">
        <v>49</v>
      </c>
      <c r="F240" s="6">
        <v>7350000</v>
      </c>
      <c r="G240" s="3" t="s">
        <v>4916</v>
      </c>
      <c r="H240" s="1" t="s">
        <v>4917</v>
      </c>
    </row>
    <row r="241" spans="1:8" ht="15.75" thickTop="1" x14ac:dyDescent="0.25">
      <c r="A241" s="2">
        <v>239</v>
      </c>
      <c r="B241" s="5" t="s">
        <v>4943</v>
      </c>
      <c r="C241" s="3" t="s">
        <v>1</v>
      </c>
      <c r="D241" s="7">
        <v>49</v>
      </c>
      <c r="E241" s="160">
        <v>22.109267900243363</v>
      </c>
      <c r="F241" s="157">
        <v>17687390</v>
      </c>
      <c r="G241" s="3" t="s">
        <v>4944</v>
      </c>
      <c r="H241" s="1" t="s">
        <v>4945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60">
        <v>44.321326829268294</v>
      </c>
      <c r="F242" s="157">
        <v>9085872</v>
      </c>
      <c r="G242" s="3" t="s">
        <v>5040</v>
      </c>
      <c r="H242" s="1" t="s">
        <v>1685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60">
        <v>46.322050696113784</v>
      </c>
      <c r="F243" s="157">
        <v>48001364</v>
      </c>
      <c r="G243" s="3" t="s">
        <v>782</v>
      </c>
      <c r="H243" s="1" t="s">
        <v>1400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60">
        <v>31.775149321266973</v>
      </c>
      <c r="F244" s="157">
        <v>14044616</v>
      </c>
      <c r="G244" s="3" t="s">
        <v>783</v>
      </c>
      <c r="H244" s="1" t="s">
        <v>1401</v>
      </c>
    </row>
    <row r="245" spans="1:8" ht="15.75" thickTop="1" x14ac:dyDescent="0.25">
      <c r="A245" s="2">
        <v>243</v>
      </c>
      <c r="B245" s="5" t="s">
        <v>2486</v>
      </c>
      <c r="C245" s="3" t="s">
        <v>2176</v>
      </c>
      <c r="D245" s="7">
        <v>49</v>
      </c>
      <c r="E245" s="160">
        <v>49.000612507656349</v>
      </c>
      <c r="F245" s="157">
        <v>3920000</v>
      </c>
      <c r="G245" s="3" t="s">
        <v>2487</v>
      </c>
      <c r="H245" s="1" t="s">
        <v>2488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60">
        <v>48.861450272284323</v>
      </c>
      <c r="F246" s="157">
        <v>2983358</v>
      </c>
      <c r="G246" s="3" t="s">
        <v>1052</v>
      </c>
      <c r="H246" s="1" t="s">
        <v>1686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60">
        <v>49.318891094255314</v>
      </c>
      <c r="F247" s="157">
        <v>4706196</v>
      </c>
      <c r="G247" s="3" t="s">
        <v>1053</v>
      </c>
      <c r="H247" s="1" t="s">
        <v>1687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60">
        <v>40.907220930232555</v>
      </c>
      <c r="F248" s="157">
        <v>3518021</v>
      </c>
      <c r="G248" s="3" t="s">
        <v>1054</v>
      </c>
      <c r="H248" s="1" t="s">
        <v>1688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60">
        <v>48.920819734724866</v>
      </c>
      <c r="F249" s="157">
        <v>4304993</v>
      </c>
      <c r="G249" s="3" t="s">
        <v>1055</v>
      </c>
      <c r="H249" s="1" t="s">
        <v>1689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60">
        <v>2.9513790921494394</v>
      </c>
      <c r="F250" s="157">
        <v>2254230</v>
      </c>
      <c r="G250" s="3" t="s">
        <v>2009</v>
      </c>
      <c r="H250" s="1" t="s">
        <v>1402</v>
      </c>
    </row>
    <row r="251" spans="1:8" ht="15.75" thickTop="1" x14ac:dyDescent="0.25">
      <c r="A251" s="2">
        <v>249</v>
      </c>
      <c r="B251" s="5" t="s">
        <v>2025</v>
      </c>
      <c r="C251" s="3" t="s">
        <v>1</v>
      </c>
      <c r="D251" s="7">
        <v>49</v>
      </c>
      <c r="E251" s="160">
        <v>48.983732323232317</v>
      </c>
      <c r="F251" s="157">
        <v>19397558</v>
      </c>
      <c r="G251" s="3" t="s">
        <v>2075</v>
      </c>
      <c r="H251" s="1" t="s">
        <v>2076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60">
        <v>8.9423524972437882E-4</v>
      </c>
      <c r="F252" s="157">
        <v>33296</v>
      </c>
      <c r="G252" s="3" t="s">
        <v>784</v>
      </c>
      <c r="H252" s="1" t="s">
        <v>1403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60">
        <v>21.175531746031744</v>
      </c>
      <c r="F253" s="157">
        <v>13340585</v>
      </c>
      <c r="G253" s="3" t="s">
        <v>785</v>
      </c>
      <c r="H253" s="1" t="s">
        <v>1404</v>
      </c>
    </row>
    <row r="254" spans="1:8" ht="15.75" thickBot="1" x14ac:dyDescent="0.3">
      <c r="A254" s="3">
        <v>252</v>
      </c>
      <c r="B254" s="5" t="s">
        <v>2489</v>
      </c>
      <c r="C254" s="3" t="s">
        <v>2176</v>
      </c>
      <c r="D254" s="7">
        <v>49</v>
      </c>
      <c r="E254" s="160">
        <v>67.51864154848036</v>
      </c>
      <c r="F254" s="157">
        <v>3288725</v>
      </c>
      <c r="G254" s="3" t="s">
        <v>2490</v>
      </c>
      <c r="H254" s="1" t="s">
        <v>2491</v>
      </c>
    </row>
    <row r="255" spans="1:8" ht="15.75" thickTop="1" x14ac:dyDescent="0.25">
      <c r="A255" s="2">
        <v>253</v>
      </c>
      <c r="B255" s="5" t="s">
        <v>2015</v>
      </c>
      <c r="C255" s="3" t="s">
        <v>694</v>
      </c>
      <c r="D255" s="7">
        <v>49</v>
      </c>
      <c r="E255" s="160">
        <v>48.304287854783354</v>
      </c>
      <c r="F255" s="157">
        <v>5844814</v>
      </c>
      <c r="G255" s="3" t="s">
        <v>2138</v>
      </c>
      <c r="H255" s="1" t="s">
        <v>2016</v>
      </c>
    </row>
    <row r="256" spans="1:8" ht="15.75" thickBot="1" x14ac:dyDescent="0.3">
      <c r="A256" s="3">
        <v>254</v>
      </c>
      <c r="B256" s="5" t="s">
        <v>3989</v>
      </c>
      <c r="C256" s="3" t="s">
        <v>2176</v>
      </c>
      <c r="D256" s="7">
        <v>49</v>
      </c>
      <c r="E256" s="160">
        <v>43.536574872904502</v>
      </c>
      <c r="F256" s="157">
        <v>22567201</v>
      </c>
      <c r="G256" s="3" t="s">
        <v>4870</v>
      </c>
      <c r="H256" s="1" t="s">
        <v>3990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60">
        <v>37.352256023518891</v>
      </c>
      <c r="F257" s="157">
        <v>39742651</v>
      </c>
      <c r="G257" s="3" t="s">
        <v>1056</v>
      </c>
      <c r="H257" s="1" t="s">
        <v>1690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60">
        <v>48.55292877899241</v>
      </c>
      <c r="F258" s="157">
        <v>2280701</v>
      </c>
      <c r="G258" s="3" t="s">
        <v>1057</v>
      </c>
      <c r="H258" s="1" t="s">
        <v>1691</v>
      </c>
    </row>
    <row r="259" spans="1:8" ht="15.75" thickTop="1" x14ac:dyDescent="0.25">
      <c r="A259" s="2">
        <v>257</v>
      </c>
      <c r="B259" s="5" t="s">
        <v>2492</v>
      </c>
      <c r="C259" s="3" t="s">
        <v>2176</v>
      </c>
      <c r="D259" s="7">
        <v>49</v>
      </c>
      <c r="E259" s="160">
        <v>49.002450122506126</v>
      </c>
      <c r="F259" s="157">
        <v>13720000</v>
      </c>
      <c r="G259" s="3" t="s">
        <v>2493</v>
      </c>
      <c r="H259" s="1" t="s">
        <v>2494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60">
        <v>49</v>
      </c>
      <c r="F260" s="157">
        <v>12913362</v>
      </c>
      <c r="G260" s="3" t="s">
        <v>1058</v>
      </c>
      <c r="H260" s="1" t="s">
        <v>1692</v>
      </c>
    </row>
    <row r="261" spans="1:8" ht="15.75" thickTop="1" x14ac:dyDescent="0.25">
      <c r="A261" s="2">
        <v>259</v>
      </c>
      <c r="B261" s="5" t="s">
        <v>2495</v>
      </c>
      <c r="C261" s="3" t="s">
        <v>2176</v>
      </c>
      <c r="D261" s="154">
        <v>49</v>
      </c>
      <c r="E261" s="161">
        <v>49.000000000000007</v>
      </c>
      <c r="F261" s="6">
        <v>1078000</v>
      </c>
      <c r="G261" s="3" t="s">
        <v>2496</v>
      </c>
      <c r="H261" s="1" t="s">
        <v>2497</v>
      </c>
    </row>
    <row r="262" spans="1:8" ht="15.75" thickBot="1" x14ac:dyDescent="0.3">
      <c r="A262" s="3">
        <v>260</v>
      </c>
      <c r="B262" s="5" t="s">
        <v>2498</v>
      </c>
      <c r="C262" s="3" t="s">
        <v>2176</v>
      </c>
      <c r="D262" s="7">
        <v>49</v>
      </c>
      <c r="E262" s="160">
        <v>49</v>
      </c>
      <c r="F262" s="157">
        <v>627200</v>
      </c>
      <c r="G262" s="3" t="s">
        <v>2499</v>
      </c>
      <c r="H262" s="1" t="s">
        <v>2500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60">
        <v>48.974545454545456</v>
      </c>
      <c r="F263" s="157">
        <v>4040400</v>
      </c>
      <c r="G263" s="3" t="s">
        <v>1059</v>
      </c>
      <c r="H263" s="1" t="s">
        <v>1693</v>
      </c>
    </row>
    <row r="264" spans="1:8" ht="15.75" thickBot="1" x14ac:dyDescent="0.3">
      <c r="A264" s="3">
        <v>262</v>
      </c>
      <c r="B264" s="5" t="s">
        <v>3941</v>
      </c>
      <c r="C264" s="3" t="s">
        <v>1</v>
      </c>
      <c r="D264" s="7">
        <v>100</v>
      </c>
      <c r="E264" s="160">
        <v>86.224782227959054</v>
      </c>
      <c r="F264" s="157">
        <v>31636640</v>
      </c>
      <c r="G264" s="3" t="s">
        <v>3942</v>
      </c>
      <c r="H264" s="1" t="s">
        <v>3943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60">
        <v>46.542867751605222</v>
      </c>
      <c r="F265" s="157">
        <v>1027862</v>
      </c>
      <c r="G265" s="3" t="s">
        <v>1060</v>
      </c>
      <c r="H265" s="1" t="s">
        <v>1694</v>
      </c>
    </row>
    <row r="266" spans="1:8" ht="15.75" thickBot="1" x14ac:dyDescent="0.3">
      <c r="A266" s="3">
        <v>264</v>
      </c>
      <c r="B266" s="5" t="s">
        <v>2501</v>
      </c>
      <c r="C266" s="3" t="s">
        <v>2176</v>
      </c>
      <c r="D266" s="7">
        <v>49</v>
      </c>
      <c r="E266" s="160">
        <v>48.999975601722518</v>
      </c>
      <c r="F266" s="157">
        <v>803335</v>
      </c>
      <c r="G266" s="3" t="s">
        <v>2502</v>
      </c>
      <c r="H266" s="1" t="s">
        <v>2503</v>
      </c>
    </row>
    <row r="267" spans="1:8" ht="15.75" thickTop="1" x14ac:dyDescent="0.25">
      <c r="A267" s="2">
        <v>265</v>
      </c>
      <c r="B267" s="5" t="s">
        <v>72</v>
      </c>
      <c r="C267" s="3" t="s">
        <v>2176</v>
      </c>
      <c r="D267" s="7">
        <v>49</v>
      </c>
      <c r="E267" s="160">
        <v>6.2164348188673371</v>
      </c>
      <c r="F267" s="157">
        <v>123740</v>
      </c>
      <c r="G267" s="3" t="s">
        <v>786</v>
      </c>
      <c r="H267" s="1" t="s">
        <v>1405</v>
      </c>
    </row>
    <row r="268" spans="1:8" ht="15.75" thickBot="1" x14ac:dyDescent="0.3">
      <c r="A268" s="3">
        <v>266</v>
      </c>
      <c r="B268" s="5" t="s">
        <v>2504</v>
      </c>
      <c r="C268" s="3" t="s">
        <v>2176</v>
      </c>
      <c r="D268" s="7">
        <v>49</v>
      </c>
      <c r="E268" s="160">
        <v>32.15624882866674</v>
      </c>
      <c r="F268" s="157">
        <v>2745269</v>
      </c>
      <c r="G268" s="3" t="s">
        <v>2505</v>
      </c>
      <c r="H268" s="1" t="s">
        <v>2506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60">
        <v>48.984761811732682</v>
      </c>
      <c r="F269" s="157">
        <v>3209462</v>
      </c>
      <c r="G269" s="3" t="s">
        <v>1061</v>
      </c>
      <c r="H269" s="1" t="s">
        <v>4657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7">
        <v>49</v>
      </c>
      <c r="E270" s="161">
        <v>46.433592554842903</v>
      </c>
      <c r="F270" s="6">
        <v>4947490</v>
      </c>
      <c r="G270" s="3" t="s">
        <v>787</v>
      </c>
      <c r="H270" s="1" t="s">
        <v>1406</v>
      </c>
    </row>
    <row r="271" spans="1:8" ht="15.75" thickTop="1" x14ac:dyDescent="0.25">
      <c r="A271" s="2">
        <v>269</v>
      </c>
      <c r="B271" s="5" t="s">
        <v>2507</v>
      </c>
      <c r="C271" s="3" t="s">
        <v>2176</v>
      </c>
      <c r="D271" s="7">
        <v>49</v>
      </c>
      <c r="E271" s="160">
        <v>42.523557917151763</v>
      </c>
      <c r="F271" s="157">
        <v>427349</v>
      </c>
      <c r="G271" s="3" t="s">
        <v>2508</v>
      </c>
      <c r="H271" s="1" t="s">
        <v>2509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60">
        <v>19.522664835164836</v>
      </c>
      <c r="F272" s="157">
        <v>909600</v>
      </c>
      <c r="G272" s="3" t="s">
        <v>1062</v>
      </c>
      <c r="H272" s="1" t="s">
        <v>1695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60">
        <v>23.615514986521472</v>
      </c>
      <c r="F273" s="157">
        <v>353921</v>
      </c>
      <c r="G273" s="3" t="s">
        <v>1063</v>
      </c>
      <c r="H273" s="1" t="s">
        <v>1696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60">
        <v>36.646972542461178</v>
      </c>
      <c r="F274" s="157">
        <v>18980856</v>
      </c>
      <c r="G274" s="3" t="s">
        <v>788</v>
      </c>
      <c r="H274" s="1" t="s">
        <v>1407</v>
      </c>
    </row>
    <row r="275" spans="1:8" ht="15.75" thickTop="1" x14ac:dyDescent="0.25">
      <c r="A275" s="2">
        <v>273</v>
      </c>
      <c r="B275" s="5" t="s">
        <v>2026</v>
      </c>
      <c r="C275" s="3" t="s">
        <v>1</v>
      </c>
      <c r="D275" s="7">
        <v>49</v>
      </c>
      <c r="E275" s="160">
        <v>46.296959064327496</v>
      </c>
      <c r="F275" s="157">
        <v>15833560</v>
      </c>
      <c r="G275" s="3" t="s">
        <v>2077</v>
      </c>
      <c r="H275" s="1" t="s">
        <v>2078</v>
      </c>
    </row>
    <row r="276" spans="1:8" ht="15.75" thickBot="1" x14ac:dyDescent="0.3">
      <c r="A276" s="3">
        <v>274</v>
      </c>
      <c r="B276" s="5" t="s">
        <v>2510</v>
      </c>
      <c r="C276" s="3" t="s">
        <v>2176</v>
      </c>
      <c r="D276" s="7">
        <v>49</v>
      </c>
      <c r="E276" s="161">
        <v>47.148809523809526</v>
      </c>
      <c r="F276" s="6">
        <v>792100</v>
      </c>
      <c r="G276" s="3" t="s">
        <v>2511</v>
      </c>
      <c r="H276" s="1" t="s">
        <v>2512</v>
      </c>
    </row>
    <row r="277" spans="1:8" ht="15.75" thickTop="1" x14ac:dyDescent="0.25">
      <c r="A277" s="2">
        <v>275</v>
      </c>
      <c r="B277" s="5" t="s">
        <v>2513</v>
      </c>
      <c r="C277" s="3" t="s">
        <v>2176</v>
      </c>
      <c r="D277" s="7">
        <v>49</v>
      </c>
      <c r="E277" s="160">
        <v>49</v>
      </c>
      <c r="F277" s="157">
        <v>3185000</v>
      </c>
      <c r="G277" s="3" t="s">
        <v>2514</v>
      </c>
      <c r="H277" s="1" t="s">
        <v>2515</v>
      </c>
    </row>
    <row r="278" spans="1:8" ht="15.75" thickBot="1" x14ac:dyDescent="0.3">
      <c r="A278" s="3">
        <v>276</v>
      </c>
      <c r="B278" s="5" t="s">
        <v>2516</v>
      </c>
      <c r="C278" s="3" t="s">
        <v>2176</v>
      </c>
      <c r="D278" s="7">
        <v>49</v>
      </c>
      <c r="E278" s="160">
        <v>49</v>
      </c>
      <c r="F278" s="157">
        <v>2058000</v>
      </c>
      <c r="G278" s="3" t="s">
        <v>2517</v>
      </c>
      <c r="H278" s="1" t="s">
        <v>2518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60">
        <v>48.99835489828579</v>
      </c>
      <c r="F279" s="157">
        <v>21468590</v>
      </c>
      <c r="G279" s="3" t="s">
        <v>789</v>
      </c>
      <c r="H279" s="1" t="s">
        <v>1408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44.545699999999997</v>
      </c>
      <c r="E280" s="160">
        <v>18.226375323902758</v>
      </c>
      <c r="F280" s="157">
        <v>18113678</v>
      </c>
      <c r="G280" s="3" t="s">
        <v>1064</v>
      </c>
      <c r="H280" s="1" t="s">
        <v>1697</v>
      </c>
    </row>
    <row r="281" spans="1:8" ht="15.75" thickTop="1" x14ac:dyDescent="0.25">
      <c r="A281" s="2">
        <v>279</v>
      </c>
      <c r="B281" s="5" t="s">
        <v>4822</v>
      </c>
      <c r="C281" s="3" t="s">
        <v>1</v>
      </c>
      <c r="D281" s="7">
        <v>0</v>
      </c>
      <c r="E281" s="160" t="e">
        <v>#VALUE!</v>
      </c>
      <c r="F281" s="157" t="s">
        <v>4942</v>
      </c>
      <c r="G281" s="3" t="s">
        <v>4823</v>
      </c>
      <c r="H281" s="1" t="s">
        <v>4824</v>
      </c>
    </row>
    <row r="282" spans="1:8" ht="15.75" thickBot="1" x14ac:dyDescent="0.3">
      <c r="A282" s="3">
        <v>280</v>
      </c>
      <c r="B282" s="5" t="s">
        <v>2519</v>
      </c>
      <c r="C282" s="3" t="s">
        <v>2176</v>
      </c>
      <c r="D282" s="7">
        <v>49</v>
      </c>
      <c r="E282" s="160">
        <v>49.000000000000007</v>
      </c>
      <c r="F282" s="157">
        <v>1078000</v>
      </c>
      <c r="G282" s="3" t="s">
        <v>2520</v>
      </c>
      <c r="H282" s="1" t="s">
        <v>2521</v>
      </c>
    </row>
    <row r="283" spans="1:8" ht="15.75" thickTop="1" x14ac:dyDescent="0.25">
      <c r="A283" s="2">
        <v>281</v>
      </c>
      <c r="B283" s="5" t="s">
        <v>2522</v>
      </c>
      <c r="C283" s="3" t="s">
        <v>2176</v>
      </c>
      <c r="D283" s="7">
        <v>49</v>
      </c>
      <c r="E283" s="160">
        <v>25.388034487376267</v>
      </c>
      <c r="F283" s="157">
        <v>492929</v>
      </c>
      <c r="G283" s="3" t="s">
        <v>2523</v>
      </c>
      <c r="H283" s="1" t="s">
        <v>2524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60" t="e">
        <v>#VALUE!</v>
      </c>
      <c r="F284" s="157" t="s">
        <v>4942</v>
      </c>
      <c r="G284" s="3" t="s">
        <v>1065</v>
      </c>
      <c r="H284" s="1" t="s">
        <v>1698</v>
      </c>
    </row>
    <row r="285" spans="1:8" ht="15.75" thickTop="1" x14ac:dyDescent="0.25">
      <c r="A285" s="2">
        <v>283</v>
      </c>
      <c r="B285" s="5" t="s">
        <v>2525</v>
      </c>
      <c r="C285" s="3" t="s">
        <v>2176</v>
      </c>
      <c r="D285" s="154">
        <v>49</v>
      </c>
      <c r="E285" s="161">
        <v>49</v>
      </c>
      <c r="F285" s="6">
        <v>19266849</v>
      </c>
      <c r="G285" s="3" t="s">
        <v>2526</v>
      </c>
      <c r="H285" s="1" t="s">
        <v>2527</v>
      </c>
    </row>
    <row r="286" spans="1:8" ht="15.75" thickBot="1" x14ac:dyDescent="0.3">
      <c r="A286" s="3">
        <v>284</v>
      </c>
      <c r="B286" s="5" t="s">
        <v>2528</v>
      </c>
      <c r="C286" s="3" t="s">
        <v>2176</v>
      </c>
      <c r="D286" s="7">
        <v>0</v>
      </c>
      <c r="E286" s="160" t="e">
        <v>#VALUE!</v>
      </c>
      <c r="F286" s="157" t="s">
        <v>4942</v>
      </c>
      <c r="G286" s="3" t="s">
        <v>2529</v>
      </c>
      <c r="H286" s="1" t="s">
        <v>2530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60">
        <v>48.992063492063494</v>
      </c>
      <c r="F287" s="157">
        <v>1234600</v>
      </c>
      <c r="G287" s="3" t="s">
        <v>1066</v>
      </c>
      <c r="H287" s="1" t="s">
        <v>1699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60">
        <v>48.874063636363637</v>
      </c>
      <c r="F288" s="157">
        <v>5376147</v>
      </c>
      <c r="G288" s="3" t="s">
        <v>1067</v>
      </c>
      <c r="H288" s="1" t="s">
        <v>1700</v>
      </c>
    </row>
    <row r="289" spans="1:8" ht="15.75" thickTop="1" x14ac:dyDescent="0.25">
      <c r="A289" s="2">
        <v>287</v>
      </c>
      <c r="B289" s="5" t="s">
        <v>2531</v>
      </c>
      <c r="C289" s="3" t="s">
        <v>2176</v>
      </c>
      <c r="D289" s="7">
        <v>49</v>
      </c>
      <c r="E289" s="160">
        <v>47.891046118757046</v>
      </c>
      <c r="F289" s="157">
        <v>5408968</v>
      </c>
      <c r="G289" s="3" t="s">
        <v>2532</v>
      </c>
      <c r="H289" s="1" t="s">
        <v>2533</v>
      </c>
    </row>
    <row r="290" spans="1:8" ht="15.75" thickBot="1" x14ac:dyDescent="0.3">
      <c r="A290" s="3">
        <v>288</v>
      </c>
      <c r="B290" s="5" t="s">
        <v>2534</v>
      </c>
      <c r="C290" s="3" t="s">
        <v>2176</v>
      </c>
      <c r="D290" s="7">
        <v>49</v>
      </c>
      <c r="E290" s="160">
        <v>48.94849534784133</v>
      </c>
      <c r="F290" s="157">
        <v>2388946</v>
      </c>
      <c r="G290" s="3" t="s">
        <v>2535</v>
      </c>
      <c r="H290" s="1" t="s">
        <v>2536</v>
      </c>
    </row>
    <row r="291" spans="1:8" ht="15.75" thickTop="1" x14ac:dyDescent="0.25">
      <c r="A291" s="2">
        <v>289</v>
      </c>
      <c r="B291" s="5" t="s">
        <v>4713</v>
      </c>
      <c r="C291" s="3" t="s">
        <v>2176</v>
      </c>
      <c r="D291" s="7">
        <v>49</v>
      </c>
      <c r="E291" s="160">
        <v>49</v>
      </c>
      <c r="F291" s="157">
        <v>1411200</v>
      </c>
      <c r="G291" s="3" t="s">
        <v>4714</v>
      </c>
      <c r="H291" s="1" t="s">
        <v>4715</v>
      </c>
    </row>
    <row r="292" spans="1:8" ht="15.75" thickBot="1" x14ac:dyDescent="0.3">
      <c r="A292" s="3">
        <v>290</v>
      </c>
      <c r="B292" s="5" t="s">
        <v>2537</v>
      </c>
      <c r="C292" s="3" t="s">
        <v>2176</v>
      </c>
      <c r="D292" s="7">
        <v>49</v>
      </c>
      <c r="E292" s="160">
        <v>49.000128496876705</v>
      </c>
      <c r="F292" s="157">
        <v>1182133</v>
      </c>
      <c r="G292" s="3" t="s">
        <v>2538</v>
      </c>
      <c r="H292" s="1" t="s">
        <v>2539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154">
        <v>32.57</v>
      </c>
      <c r="E293" s="161">
        <v>29.146252112775684</v>
      </c>
      <c r="F293" s="6">
        <v>16564637</v>
      </c>
      <c r="G293" s="3" t="s">
        <v>790</v>
      </c>
      <c r="H293" s="1" t="s">
        <v>1409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60">
        <v>46.171995277672842</v>
      </c>
      <c r="F294" s="157">
        <v>244434543</v>
      </c>
      <c r="G294" s="3" t="s">
        <v>791</v>
      </c>
      <c r="H294" s="1" t="s">
        <v>1410</v>
      </c>
    </row>
    <row r="295" spans="1:8" ht="15.75" thickTop="1" x14ac:dyDescent="0.25">
      <c r="A295" s="2">
        <v>293</v>
      </c>
      <c r="B295" s="5" t="s">
        <v>5000</v>
      </c>
      <c r="C295" s="3" t="s">
        <v>2176</v>
      </c>
      <c r="D295" s="7">
        <v>49</v>
      </c>
      <c r="E295" s="160">
        <v>49</v>
      </c>
      <c r="F295" s="157">
        <v>3185000</v>
      </c>
      <c r="G295" s="3" t="s">
        <v>5001</v>
      </c>
      <c r="H295" s="1" t="s">
        <v>5048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60">
        <v>47.694725858417407</v>
      </c>
      <c r="F296" s="157">
        <v>28764465</v>
      </c>
      <c r="G296" s="3" t="s">
        <v>1068</v>
      </c>
      <c r="H296" s="1" t="s">
        <v>1701</v>
      </c>
    </row>
    <row r="297" spans="1:8" ht="15.75" thickTop="1" x14ac:dyDescent="0.25">
      <c r="A297" s="2">
        <v>295</v>
      </c>
      <c r="B297" s="5" t="s">
        <v>2540</v>
      </c>
      <c r="C297" s="3" t="s">
        <v>2176</v>
      </c>
      <c r="D297" s="7">
        <v>49</v>
      </c>
      <c r="E297" s="160">
        <v>48.515720706077254</v>
      </c>
      <c r="F297" s="157">
        <v>13207750</v>
      </c>
      <c r="G297" s="3" t="s">
        <v>2541</v>
      </c>
      <c r="H297" s="1" t="s">
        <v>2542</v>
      </c>
    </row>
    <row r="298" spans="1:8" ht="15.75" thickBot="1" x14ac:dyDescent="0.3">
      <c r="A298" s="3">
        <v>296</v>
      </c>
      <c r="B298" s="5" t="s">
        <v>2543</v>
      </c>
      <c r="C298" s="3" t="s">
        <v>2176</v>
      </c>
      <c r="D298" s="7">
        <v>49</v>
      </c>
      <c r="E298" s="160">
        <v>49.000000000000007</v>
      </c>
      <c r="F298" s="157">
        <v>1764000</v>
      </c>
      <c r="G298" s="3" t="s">
        <v>2544</v>
      </c>
      <c r="H298" s="1" t="s">
        <v>2545</v>
      </c>
    </row>
    <row r="299" spans="1:8" ht="15.75" thickTop="1" x14ac:dyDescent="0.25">
      <c r="A299" s="2">
        <v>297</v>
      </c>
      <c r="B299" s="5" t="s">
        <v>2546</v>
      </c>
      <c r="C299" s="3" t="s">
        <v>2176</v>
      </c>
      <c r="D299" s="7">
        <v>49</v>
      </c>
      <c r="E299" s="160">
        <v>48.889132989614112</v>
      </c>
      <c r="F299" s="157">
        <v>5986225</v>
      </c>
      <c r="G299" s="3" t="s">
        <v>2547</v>
      </c>
      <c r="H299" s="1" t="s">
        <v>2548</v>
      </c>
    </row>
    <row r="300" spans="1:8" ht="15.75" thickBot="1" x14ac:dyDescent="0.3">
      <c r="A300" s="3">
        <v>298</v>
      </c>
      <c r="B300" s="5" t="s">
        <v>2549</v>
      </c>
      <c r="C300" s="3" t="s">
        <v>2176</v>
      </c>
      <c r="D300" s="154">
        <v>49</v>
      </c>
      <c r="E300" s="161">
        <v>48.810392122349612</v>
      </c>
      <c r="F300" s="6">
        <v>4936029</v>
      </c>
      <c r="G300" s="3" t="s">
        <v>2550</v>
      </c>
      <c r="H300" s="1" t="s">
        <v>2551</v>
      </c>
    </row>
    <row r="301" spans="1:8" ht="15.75" thickTop="1" x14ac:dyDescent="0.25">
      <c r="A301" s="2">
        <v>299</v>
      </c>
      <c r="B301" s="5" t="s">
        <v>2552</v>
      </c>
      <c r="C301" s="3" t="s">
        <v>2176</v>
      </c>
      <c r="D301" s="7">
        <v>49</v>
      </c>
      <c r="E301" s="160">
        <v>49.000000000000007</v>
      </c>
      <c r="F301" s="157">
        <v>71593851</v>
      </c>
      <c r="G301" s="3" t="s">
        <v>2553</v>
      </c>
      <c r="H301" s="1" t="s">
        <v>2554</v>
      </c>
    </row>
    <row r="302" spans="1:8" ht="15.75" thickBot="1" x14ac:dyDescent="0.3">
      <c r="A302" s="3">
        <v>300</v>
      </c>
      <c r="B302" s="5" t="s">
        <v>2555</v>
      </c>
      <c r="C302" s="3" t="s">
        <v>2176</v>
      </c>
      <c r="D302" s="7">
        <v>49</v>
      </c>
      <c r="E302" s="160">
        <v>49</v>
      </c>
      <c r="F302" s="157">
        <v>2940000</v>
      </c>
      <c r="G302" s="3" t="s">
        <v>2556</v>
      </c>
      <c r="H302" s="1" t="s">
        <v>2557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60">
        <v>41.522591943110378</v>
      </c>
      <c r="F303" s="157">
        <v>51476969</v>
      </c>
      <c r="G303" s="3" t="s">
        <v>5063</v>
      </c>
      <c r="H303" s="1" t="s">
        <v>1702</v>
      </c>
    </row>
    <row r="304" spans="1:8" ht="15.75" thickBot="1" x14ac:dyDescent="0.3">
      <c r="A304" s="3">
        <v>302</v>
      </c>
      <c r="B304" s="5" t="s">
        <v>2558</v>
      </c>
      <c r="C304" s="3" t="s">
        <v>2176</v>
      </c>
      <c r="D304" s="7">
        <v>49</v>
      </c>
      <c r="E304" s="160">
        <v>49</v>
      </c>
      <c r="F304" s="157">
        <v>1215690</v>
      </c>
      <c r="G304" s="3" t="s">
        <v>2559</v>
      </c>
      <c r="H304" s="1" t="s">
        <v>2560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60">
        <v>39.49801532429926</v>
      </c>
      <c r="F305" s="157">
        <v>16510281</v>
      </c>
      <c r="G305" s="3" t="s">
        <v>792</v>
      </c>
      <c r="H305" s="1" t="s">
        <v>1411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60">
        <v>40.388841014608786</v>
      </c>
      <c r="F306" s="157">
        <v>5947689</v>
      </c>
      <c r="G306" s="3" t="s">
        <v>793</v>
      </c>
      <c r="H306" s="1" t="s">
        <v>1412</v>
      </c>
    </row>
    <row r="307" spans="1:8" ht="15.75" thickTop="1" x14ac:dyDescent="0.25">
      <c r="A307" s="2">
        <v>305</v>
      </c>
      <c r="B307" s="5" t="s">
        <v>2561</v>
      </c>
      <c r="C307" s="3" t="s">
        <v>2176</v>
      </c>
      <c r="D307" s="7">
        <v>49</v>
      </c>
      <c r="E307" s="160">
        <v>49</v>
      </c>
      <c r="F307" s="157">
        <v>133378000</v>
      </c>
      <c r="G307" s="3" t="s">
        <v>2562</v>
      </c>
      <c r="H307" s="1" t="s">
        <v>2563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60">
        <v>15.502689545606646</v>
      </c>
      <c r="F308" s="157">
        <v>6944822</v>
      </c>
      <c r="G308" s="3" t="s">
        <v>794</v>
      </c>
      <c r="H308" s="1" t="s">
        <v>1413</v>
      </c>
    </row>
    <row r="309" spans="1:8" ht="15.75" thickTop="1" x14ac:dyDescent="0.25">
      <c r="A309" s="2">
        <v>307</v>
      </c>
      <c r="B309" s="5" t="s">
        <v>2564</v>
      </c>
      <c r="C309" s="3" t="s">
        <v>2176</v>
      </c>
      <c r="D309" s="7">
        <v>49</v>
      </c>
      <c r="E309" s="160">
        <v>46.673333333333332</v>
      </c>
      <c r="F309" s="157">
        <v>2800400</v>
      </c>
      <c r="G309" s="3" t="s">
        <v>2565</v>
      </c>
      <c r="H309" s="1" t="s">
        <v>2566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60">
        <v>45.993763485105873</v>
      </c>
      <c r="F310" s="157">
        <v>60135052</v>
      </c>
      <c r="G310" s="3" t="s">
        <v>795</v>
      </c>
      <c r="H310" s="1" t="s">
        <v>1414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60">
        <v>48.806252862609405</v>
      </c>
      <c r="F311" s="157">
        <v>15323299</v>
      </c>
      <c r="G311" s="3" t="s">
        <v>5052</v>
      </c>
      <c r="H311" s="1" t="s">
        <v>1415</v>
      </c>
    </row>
    <row r="312" spans="1:8" ht="15.75" thickBot="1" x14ac:dyDescent="0.3">
      <c r="A312" s="3">
        <v>310</v>
      </c>
      <c r="B312" s="5" t="s">
        <v>4716</v>
      </c>
      <c r="C312" s="3" t="s">
        <v>2176</v>
      </c>
      <c r="D312" s="7">
        <v>0</v>
      </c>
      <c r="E312" s="160" t="e">
        <v>#VALUE!</v>
      </c>
      <c r="F312" s="157" t="s">
        <v>4942</v>
      </c>
      <c r="G312" s="3" t="s">
        <v>4717</v>
      </c>
      <c r="H312" s="1" t="s">
        <v>4718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60">
        <v>42.975895998820086</v>
      </c>
      <c r="F313" s="157">
        <v>4079358</v>
      </c>
      <c r="G313" s="3" t="s">
        <v>1069</v>
      </c>
      <c r="H313" s="1" t="s">
        <v>1703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49</v>
      </c>
      <c r="E314" s="160">
        <v>41.214921754048589</v>
      </c>
      <c r="F314" s="157">
        <v>8542860</v>
      </c>
      <c r="G314" s="3" t="s">
        <v>1070</v>
      </c>
      <c r="H314" s="1" t="s">
        <v>1704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60">
        <v>41.355012313797893</v>
      </c>
      <c r="F315" s="157">
        <v>10787273</v>
      </c>
      <c r="G315" s="3" t="s">
        <v>796</v>
      </c>
      <c r="H315" s="1" t="s">
        <v>1416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60">
        <v>48.778749999999995</v>
      </c>
      <c r="F316" s="157">
        <v>3902300</v>
      </c>
      <c r="G316" s="3" t="s">
        <v>1071</v>
      </c>
      <c r="H316" s="1" t="s">
        <v>1705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60">
        <v>9.7668682346696976</v>
      </c>
      <c r="F317" s="157">
        <v>29295565</v>
      </c>
      <c r="G317" s="3" t="s">
        <v>797</v>
      </c>
      <c r="H317" s="1" t="s">
        <v>1417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60">
        <v>49.644888718939605</v>
      </c>
      <c r="F318" s="157">
        <v>2934142</v>
      </c>
      <c r="G318" s="3" t="s">
        <v>1072</v>
      </c>
      <c r="H318" s="1" t="s">
        <v>1706</v>
      </c>
    </row>
    <row r="319" spans="1:8" ht="15.75" thickTop="1" x14ac:dyDescent="0.25">
      <c r="A319" s="2">
        <v>317</v>
      </c>
      <c r="B319" s="5" t="s">
        <v>5002</v>
      </c>
      <c r="C319" s="3" t="s">
        <v>2176</v>
      </c>
      <c r="D319" s="7">
        <v>0</v>
      </c>
      <c r="E319" s="160" t="e">
        <v>#VALUE!</v>
      </c>
      <c r="F319" s="157" t="s">
        <v>4942</v>
      </c>
      <c r="G319" s="3" t="s">
        <v>5003</v>
      </c>
      <c r="H319" s="1" t="s">
        <v>5004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60">
        <v>47.972513624584153</v>
      </c>
      <c r="F320" s="157">
        <v>48537342</v>
      </c>
      <c r="G320" s="3" t="s">
        <v>1073</v>
      </c>
      <c r="H320" s="1" t="s">
        <v>1707</v>
      </c>
    </row>
    <row r="321" spans="1:8" ht="15.75" thickTop="1" x14ac:dyDescent="0.25">
      <c r="A321" s="2">
        <v>319</v>
      </c>
      <c r="B321" s="5" t="s">
        <v>2567</v>
      </c>
      <c r="C321" s="3" t="s">
        <v>2176</v>
      </c>
      <c r="D321" s="7">
        <v>49</v>
      </c>
      <c r="E321" s="160">
        <v>49.000022562667809</v>
      </c>
      <c r="F321" s="157">
        <v>4560633</v>
      </c>
      <c r="G321" s="3" t="s">
        <v>2568</v>
      </c>
      <c r="H321" s="1" t="s">
        <v>2569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60">
        <v>40.561014895274035</v>
      </c>
      <c r="F322" s="157">
        <v>121403052</v>
      </c>
      <c r="G322" s="3" t="s">
        <v>798</v>
      </c>
      <c r="H322" s="1" t="s">
        <v>1418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60">
        <v>39.4</v>
      </c>
      <c r="F323" s="157">
        <v>1773000</v>
      </c>
      <c r="G323" s="3" t="s">
        <v>1074</v>
      </c>
      <c r="H323" s="1" t="s">
        <v>1708</v>
      </c>
    </row>
    <row r="324" spans="1:8" ht="15.75" thickBot="1" x14ac:dyDescent="0.3">
      <c r="A324" s="3">
        <v>322</v>
      </c>
      <c r="B324" s="5" t="s">
        <v>2570</v>
      </c>
      <c r="C324" s="3" t="s">
        <v>2176</v>
      </c>
      <c r="D324" s="7">
        <v>49</v>
      </c>
      <c r="E324" s="160">
        <v>48.96010079798404</v>
      </c>
      <c r="F324" s="157">
        <v>1224027</v>
      </c>
      <c r="G324" s="3" t="s">
        <v>2571</v>
      </c>
      <c r="H324" s="1" t="s">
        <v>2572</v>
      </c>
    </row>
    <row r="325" spans="1:8" ht="15.75" thickTop="1" x14ac:dyDescent="0.25">
      <c r="A325" s="2">
        <v>323</v>
      </c>
      <c r="B325" s="5" t="s">
        <v>5005</v>
      </c>
      <c r="C325" s="3" t="s">
        <v>2176</v>
      </c>
      <c r="D325" s="7">
        <v>49</v>
      </c>
      <c r="E325" s="160">
        <v>49</v>
      </c>
      <c r="F325" s="157">
        <v>7551439</v>
      </c>
      <c r="G325" s="3" t="s">
        <v>5006</v>
      </c>
      <c r="H325" s="1" t="s">
        <v>5007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60">
        <v>36.659837298830006</v>
      </c>
      <c r="F326" s="157">
        <v>12731034</v>
      </c>
      <c r="G326" s="3" t="s">
        <v>799</v>
      </c>
      <c r="H326" s="1" t="s">
        <v>1419</v>
      </c>
    </row>
    <row r="327" spans="1:8" ht="15.75" thickTop="1" x14ac:dyDescent="0.25">
      <c r="A327" s="2">
        <v>325</v>
      </c>
      <c r="B327" s="5" t="s">
        <v>3962</v>
      </c>
      <c r="C327" s="3" t="s">
        <v>2176</v>
      </c>
      <c r="D327" s="7">
        <v>49</v>
      </c>
      <c r="E327" s="160">
        <v>48.956843403205916</v>
      </c>
      <c r="F327" s="157">
        <v>23822400</v>
      </c>
      <c r="G327" s="3" t="s">
        <v>3963</v>
      </c>
      <c r="H327" s="1" t="s">
        <v>3964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60">
        <v>48.844834465443085</v>
      </c>
      <c r="F328" s="157">
        <v>2007679</v>
      </c>
      <c r="G328" s="3" t="s">
        <v>1075</v>
      </c>
      <c r="H328" s="1" t="s">
        <v>1709</v>
      </c>
    </row>
    <row r="329" spans="1:8" ht="15.75" thickTop="1" x14ac:dyDescent="0.25">
      <c r="A329" s="2">
        <v>327</v>
      </c>
      <c r="B329" s="5" t="s">
        <v>2573</v>
      </c>
      <c r="C329" s="3" t="s">
        <v>2176</v>
      </c>
      <c r="D329" s="7">
        <v>49</v>
      </c>
      <c r="E329" s="160">
        <v>48.546071994566447</v>
      </c>
      <c r="F329" s="157">
        <v>4288560</v>
      </c>
      <c r="G329" s="3" t="s">
        <v>2574</v>
      </c>
      <c r="H329" s="1" t="s">
        <v>2575</v>
      </c>
    </row>
    <row r="330" spans="1:8" ht="15.75" thickBot="1" x14ac:dyDescent="0.3">
      <c r="A330" s="3">
        <v>328</v>
      </c>
      <c r="B330" s="5" t="s">
        <v>2576</v>
      </c>
      <c r="C330" s="3" t="s">
        <v>2176</v>
      </c>
      <c r="D330" s="7">
        <v>49</v>
      </c>
      <c r="E330" s="160">
        <v>49</v>
      </c>
      <c r="F330" s="157">
        <v>2829064</v>
      </c>
      <c r="G330" s="3" t="s">
        <v>2577</v>
      </c>
      <c r="H330" s="1" t="s">
        <v>2578</v>
      </c>
    </row>
    <row r="331" spans="1:8" ht="15.75" thickTop="1" x14ac:dyDescent="0.25">
      <c r="A331" s="2">
        <v>329</v>
      </c>
      <c r="B331" s="5" t="s">
        <v>2579</v>
      </c>
      <c r="C331" s="3" t="s">
        <v>2176</v>
      </c>
      <c r="D331" s="7">
        <v>49</v>
      </c>
      <c r="E331" s="160">
        <v>48.999692234848489</v>
      </c>
      <c r="F331" s="157">
        <v>206974700</v>
      </c>
      <c r="G331" s="3" t="s">
        <v>2580</v>
      </c>
      <c r="H331" s="1" t="s">
        <v>2581</v>
      </c>
    </row>
    <row r="332" spans="1:8" ht="15.75" thickBot="1" x14ac:dyDescent="0.3">
      <c r="A332" s="3">
        <v>330</v>
      </c>
      <c r="B332" s="5" t="s">
        <v>2582</v>
      </c>
      <c r="C332" s="3" t="s">
        <v>2176</v>
      </c>
      <c r="D332" s="7">
        <v>0</v>
      </c>
      <c r="E332" s="160" t="e">
        <v>#VALUE!</v>
      </c>
      <c r="F332" s="157" t="s">
        <v>4942</v>
      </c>
      <c r="G332" s="3" t="s">
        <v>2583</v>
      </c>
      <c r="H332" s="1" t="s">
        <v>2584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60">
        <v>43.746801900584799</v>
      </c>
      <c r="F333" s="157">
        <v>1915060</v>
      </c>
      <c r="G333" s="3" t="s">
        <v>1076</v>
      </c>
      <c r="H333" s="1" t="s">
        <v>1710</v>
      </c>
    </row>
    <row r="334" spans="1:8" ht="15.75" thickBot="1" x14ac:dyDescent="0.3">
      <c r="A334" s="3">
        <v>332</v>
      </c>
      <c r="B334" s="5" t="s">
        <v>2585</v>
      </c>
      <c r="C334" s="3" t="s">
        <v>2176</v>
      </c>
      <c r="D334" s="7">
        <v>49</v>
      </c>
      <c r="E334" s="160">
        <v>48.999999309917214</v>
      </c>
      <c r="F334" s="157">
        <v>28402389</v>
      </c>
      <c r="G334" s="3" t="s">
        <v>2586</v>
      </c>
      <c r="H334" s="1" t="s">
        <v>2587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60">
        <v>47.507792271039136</v>
      </c>
      <c r="F335" s="157">
        <v>47507664</v>
      </c>
      <c r="G335" s="3" t="s">
        <v>1077</v>
      </c>
      <c r="H335" s="1" t="s">
        <v>1711</v>
      </c>
    </row>
    <row r="336" spans="1:8" ht="15.75" thickBot="1" x14ac:dyDescent="0.3">
      <c r="A336" s="3">
        <v>334</v>
      </c>
      <c r="B336" s="5" t="s">
        <v>2588</v>
      </c>
      <c r="C336" s="3" t="s">
        <v>2176</v>
      </c>
      <c r="D336" s="7">
        <v>49</v>
      </c>
      <c r="E336" s="160">
        <v>48.892234548335971</v>
      </c>
      <c r="F336" s="157">
        <v>771275</v>
      </c>
      <c r="G336" s="3" t="s">
        <v>2589</v>
      </c>
      <c r="H336" s="1" t="s">
        <v>2590</v>
      </c>
    </row>
    <row r="337" spans="1:8" ht="15.75" thickTop="1" x14ac:dyDescent="0.25">
      <c r="A337" s="2">
        <v>335</v>
      </c>
      <c r="B337" s="5" t="s">
        <v>2591</v>
      </c>
      <c r="C337" s="3" t="s">
        <v>2176</v>
      </c>
      <c r="D337" s="7">
        <v>49</v>
      </c>
      <c r="E337" s="160">
        <v>48.99062037037038</v>
      </c>
      <c r="F337" s="157">
        <v>10581974</v>
      </c>
      <c r="G337" s="3" t="s">
        <v>2592</v>
      </c>
      <c r="H337" s="1" t="s">
        <v>2593</v>
      </c>
    </row>
    <row r="338" spans="1:8" ht="15.75" thickBot="1" x14ac:dyDescent="0.3">
      <c r="A338" s="3">
        <v>336</v>
      </c>
      <c r="B338" s="5" t="s">
        <v>2594</v>
      </c>
      <c r="C338" s="3" t="s">
        <v>2176</v>
      </c>
      <c r="D338" s="154">
        <v>9.5</v>
      </c>
      <c r="E338" s="161">
        <v>9.5</v>
      </c>
      <c r="F338" s="6">
        <v>9500000</v>
      </c>
      <c r="G338" s="3" t="s">
        <v>2595</v>
      </c>
      <c r="H338" s="1" t="s">
        <v>2596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60">
        <v>47.92020376658548</v>
      </c>
      <c r="F339" s="157">
        <v>12938225</v>
      </c>
      <c r="G339" s="3" t="s">
        <v>1078</v>
      </c>
      <c r="H339" s="1" t="s">
        <v>4658</v>
      </c>
    </row>
    <row r="340" spans="1:8" ht="15.75" thickBot="1" x14ac:dyDescent="0.3">
      <c r="A340" s="3">
        <v>338</v>
      </c>
      <c r="B340" s="5" t="s">
        <v>2597</v>
      </c>
      <c r="C340" s="3" t="s">
        <v>2176</v>
      </c>
      <c r="D340" s="7">
        <v>49</v>
      </c>
      <c r="E340" s="160">
        <v>49</v>
      </c>
      <c r="F340" s="157">
        <v>4900000</v>
      </c>
      <c r="G340" s="3" t="s">
        <v>2598</v>
      </c>
      <c r="H340" s="1" t="s">
        <v>2599</v>
      </c>
    </row>
    <row r="341" spans="1:8" ht="15.75" thickTop="1" x14ac:dyDescent="0.25">
      <c r="A341" s="2">
        <v>339</v>
      </c>
      <c r="B341" s="5" t="s">
        <v>2600</v>
      </c>
      <c r="C341" s="3" t="s">
        <v>2176</v>
      </c>
      <c r="D341" s="7">
        <v>49</v>
      </c>
      <c r="E341" s="160">
        <v>48.999979407437586</v>
      </c>
      <c r="F341" s="157">
        <v>2141549</v>
      </c>
      <c r="G341" s="3" t="s">
        <v>2601</v>
      </c>
      <c r="H341" s="1" t="s">
        <v>2602</v>
      </c>
    </row>
    <row r="342" spans="1:8" ht="15.75" thickBot="1" x14ac:dyDescent="0.3">
      <c r="A342" s="3">
        <v>340</v>
      </c>
      <c r="B342" s="5" t="s">
        <v>4818</v>
      </c>
      <c r="C342" s="3" t="s">
        <v>2176</v>
      </c>
      <c r="D342" s="7">
        <v>49</v>
      </c>
      <c r="E342" s="160">
        <v>48.994756661423331</v>
      </c>
      <c r="F342" s="157">
        <v>10278610</v>
      </c>
      <c r="G342" s="3" t="s">
        <v>4819</v>
      </c>
      <c r="H342" s="1" t="s">
        <v>4820</v>
      </c>
    </row>
    <row r="343" spans="1:8" ht="15.75" thickTop="1" x14ac:dyDescent="0.25">
      <c r="A343" s="2">
        <v>341</v>
      </c>
      <c r="B343" s="5" t="s">
        <v>2603</v>
      </c>
      <c r="C343" s="3" t="s">
        <v>2176</v>
      </c>
      <c r="D343" s="7">
        <v>49</v>
      </c>
      <c r="E343" s="160">
        <v>49</v>
      </c>
      <c r="F343" s="157">
        <v>9800000</v>
      </c>
      <c r="G343" s="3" t="s">
        <v>2604</v>
      </c>
      <c r="H343" s="1" t="s">
        <v>2605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49</v>
      </c>
      <c r="E344" s="160">
        <v>48.277794117647062</v>
      </c>
      <c r="F344" s="157">
        <v>3282890</v>
      </c>
      <c r="G344" s="3" t="s">
        <v>1079</v>
      </c>
      <c r="H344" s="1" t="s">
        <v>1712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7">
        <v>49</v>
      </c>
      <c r="E345" s="161">
        <v>47.722100050060803</v>
      </c>
      <c r="F345" s="6">
        <v>1067677</v>
      </c>
      <c r="G345" s="3" t="s">
        <v>1080</v>
      </c>
      <c r="H345" s="1" t="s">
        <v>1713</v>
      </c>
    </row>
    <row r="346" spans="1:8" ht="15.75" thickBot="1" x14ac:dyDescent="0.3">
      <c r="A346" s="3">
        <v>344</v>
      </c>
      <c r="B346" s="5" t="s">
        <v>4778</v>
      </c>
      <c r="C346" s="3" t="s">
        <v>1</v>
      </c>
      <c r="D346" s="7">
        <v>49</v>
      </c>
      <c r="E346" s="160">
        <v>48.696038261384359</v>
      </c>
      <c r="F346" s="157">
        <v>14608792</v>
      </c>
      <c r="G346" s="3" t="s">
        <v>4779</v>
      </c>
      <c r="H346" s="1" t="s">
        <v>4780</v>
      </c>
    </row>
    <row r="347" spans="1:8" ht="15.75" thickTop="1" x14ac:dyDescent="0.25">
      <c r="A347" s="2">
        <v>345</v>
      </c>
      <c r="B347" s="5" t="s">
        <v>2606</v>
      </c>
      <c r="C347" s="3" t="s">
        <v>2176</v>
      </c>
      <c r="D347" s="7">
        <v>49</v>
      </c>
      <c r="E347" s="160">
        <v>48.230000000000004</v>
      </c>
      <c r="F347" s="157">
        <v>1446900</v>
      </c>
      <c r="G347" s="3" t="s">
        <v>2607</v>
      </c>
      <c r="H347" s="1" t="s">
        <v>2608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60">
        <v>26.172568824148563</v>
      </c>
      <c r="F348" s="157">
        <v>102422239</v>
      </c>
      <c r="G348" s="3" t="s">
        <v>800</v>
      </c>
      <c r="H348" s="1" t="s">
        <v>1420</v>
      </c>
    </row>
    <row r="349" spans="1:8" ht="15.75" thickTop="1" x14ac:dyDescent="0.25">
      <c r="A349" s="2">
        <v>347</v>
      </c>
      <c r="B349" s="5" t="s">
        <v>2609</v>
      </c>
      <c r="C349" s="3" t="s">
        <v>2176</v>
      </c>
      <c r="D349" s="7">
        <v>49</v>
      </c>
      <c r="E349" s="160">
        <v>74.039205415424306</v>
      </c>
      <c r="F349" s="157">
        <v>1470004</v>
      </c>
      <c r="G349" s="3" t="s">
        <v>2610</v>
      </c>
      <c r="H349" s="1" t="s">
        <v>2611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60">
        <v>32.722613626139854</v>
      </c>
      <c r="F350" s="157">
        <v>13129880</v>
      </c>
      <c r="G350" s="3" t="s">
        <v>801</v>
      </c>
      <c r="H350" s="1" t="s">
        <v>1421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60">
        <v>48.410770892699631</v>
      </c>
      <c r="F351" s="157">
        <v>15048614</v>
      </c>
      <c r="G351" s="3" t="s">
        <v>1081</v>
      </c>
      <c r="H351" s="1" t="s">
        <v>1714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60">
        <v>57.256937804425355</v>
      </c>
      <c r="F352" s="157">
        <v>15778907</v>
      </c>
      <c r="G352" s="3" t="s">
        <v>802</v>
      </c>
      <c r="H352" s="1" t="s">
        <v>1422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60">
        <v>26.179383227574782</v>
      </c>
      <c r="F353" s="157">
        <v>31099170</v>
      </c>
      <c r="G353" s="3" t="s">
        <v>803</v>
      </c>
      <c r="H353" s="1" t="s">
        <v>1423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60">
        <v>48.475590970509401</v>
      </c>
      <c r="F354" s="157">
        <v>29565229</v>
      </c>
      <c r="G354" s="3" t="s">
        <v>4821</v>
      </c>
      <c r="H354" s="1" t="s">
        <v>1424</v>
      </c>
    </row>
    <row r="355" spans="1:8" ht="15.75" thickTop="1" x14ac:dyDescent="0.25">
      <c r="A355" s="2">
        <v>353</v>
      </c>
      <c r="B355" s="5" t="s">
        <v>2612</v>
      </c>
      <c r="C355" s="3" t="s">
        <v>2176</v>
      </c>
      <c r="D355" s="7">
        <v>49</v>
      </c>
      <c r="E355" s="160">
        <v>48.921341530054647</v>
      </c>
      <c r="F355" s="157">
        <v>35810422</v>
      </c>
      <c r="G355" s="3" t="s">
        <v>2613</v>
      </c>
      <c r="H355" s="1" t="s">
        <v>2614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60">
        <v>48.31421052631579</v>
      </c>
      <c r="F356" s="157">
        <v>4589850</v>
      </c>
      <c r="G356" s="3" t="s">
        <v>804</v>
      </c>
      <c r="H356" s="1" t="s">
        <v>1425</v>
      </c>
    </row>
    <row r="357" spans="1:8" ht="15.75" thickTop="1" x14ac:dyDescent="0.25">
      <c r="A357" s="2">
        <v>355</v>
      </c>
      <c r="B357" s="5" t="s">
        <v>2054</v>
      </c>
      <c r="C357" s="3" t="s">
        <v>694</v>
      </c>
      <c r="D357" s="7">
        <v>49</v>
      </c>
      <c r="E357" s="160">
        <v>48.938136204008906</v>
      </c>
      <c r="F357" s="157">
        <v>5221567</v>
      </c>
      <c r="G357" s="3" t="s">
        <v>2139</v>
      </c>
      <c r="H357" s="1" t="s">
        <v>2140</v>
      </c>
    </row>
    <row r="358" spans="1:8" ht="15.75" thickBot="1" x14ac:dyDescent="0.3">
      <c r="A358" s="3">
        <v>356</v>
      </c>
      <c r="B358" s="5" t="s">
        <v>4178</v>
      </c>
      <c r="C358" s="3" t="s">
        <v>2176</v>
      </c>
      <c r="D358" s="7">
        <v>100</v>
      </c>
      <c r="E358" s="160">
        <v>99.999166666666667</v>
      </c>
      <c r="F358" s="157">
        <v>5999950</v>
      </c>
      <c r="G358" s="3" t="s">
        <v>4179</v>
      </c>
      <c r="H358" s="1" t="s">
        <v>4180</v>
      </c>
    </row>
    <row r="359" spans="1:8" ht="15.75" thickTop="1" x14ac:dyDescent="0.25">
      <c r="A359" s="2">
        <v>357</v>
      </c>
      <c r="B359" s="5" t="s">
        <v>2615</v>
      </c>
      <c r="C359" s="3" t="s">
        <v>2176</v>
      </c>
      <c r="D359" s="7">
        <v>49</v>
      </c>
      <c r="E359" s="161">
        <v>48.833333333333336</v>
      </c>
      <c r="F359" s="6">
        <v>14650000</v>
      </c>
      <c r="G359" s="3" t="s">
        <v>2616</v>
      </c>
      <c r="H359" s="1" t="s">
        <v>2617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60">
        <v>27.385469349110856</v>
      </c>
      <c r="F360" s="157">
        <v>3308989</v>
      </c>
      <c r="G360" s="3" t="s">
        <v>805</v>
      </c>
      <c r="H360" s="1" t="s">
        <v>1426</v>
      </c>
    </row>
    <row r="361" spans="1:8" ht="15.75" thickTop="1" x14ac:dyDescent="0.25">
      <c r="A361" s="2">
        <v>359</v>
      </c>
      <c r="B361" s="5" t="s">
        <v>5008</v>
      </c>
      <c r="C361" s="3" t="s">
        <v>2176</v>
      </c>
      <c r="D361" s="7">
        <v>49</v>
      </c>
      <c r="E361" s="160">
        <v>48.999831485288666</v>
      </c>
      <c r="F361" s="157">
        <v>58154960</v>
      </c>
      <c r="G361" s="3" t="s">
        <v>5009</v>
      </c>
      <c r="H361" s="1" t="s">
        <v>5010</v>
      </c>
    </row>
    <row r="362" spans="1:8" ht="15.75" thickBot="1" x14ac:dyDescent="0.3">
      <c r="A362" s="3">
        <v>360</v>
      </c>
      <c r="B362" s="5" t="s">
        <v>2618</v>
      </c>
      <c r="C362" s="3" t="s">
        <v>2176</v>
      </c>
      <c r="D362" s="7">
        <v>49</v>
      </c>
      <c r="E362" s="160">
        <v>49</v>
      </c>
      <c r="F362" s="157">
        <v>1002050</v>
      </c>
      <c r="G362" s="3" t="s">
        <v>2619</v>
      </c>
      <c r="H362" s="1" t="s">
        <v>2620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60">
        <v>1.0863155281045345E-3</v>
      </c>
      <c r="F363" s="157">
        <v>350</v>
      </c>
      <c r="G363" s="3" t="s">
        <v>4235</v>
      </c>
      <c r="H363" s="1" t="s">
        <v>1715</v>
      </c>
    </row>
    <row r="364" spans="1:8" ht="15.75" thickBot="1" x14ac:dyDescent="0.3">
      <c r="A364" s="3">
        <v>362</v>
      </c>
      <c r="B364" s="5" t="s">
        <v>2621</v>
      </c>
      <c r="C364" s="3" t="s">
        <v>2176</v>
      </c>
      <c r="D364" s="7">
        <v>48.999899999999997</v>
      </c>
      <c r="E364" s="160">
        <v>49.000300918207181</v>
      </c>
      <c r="F364" s="157">
        <v>602493</v>
      </c>
      <c r="G364" s="3" t="s">
        <v>2622</v>
      </c>
      <c r="H364" s="1" t="s">
        <v>2623</v>
      </c>
    </row>
    <row r="365" spans="1:8" ht="15.75" thickTop="1" x14ac:dyDescent="0.25">
      <c r="A365" s="2">
        <v>363</v>
      </c>
      <c r="B365" s="5" t="s">
        <v>2624</v>
      </c>
      <c r="C365" s="3" t="s">
        <v>2176</v>
      </c>
      <c r="D365" s="7">
        <v>49</v>
      </c>
      <c r="E365" s="160">
        <v>49</v>
      </c>
      <c r="F365" s="157">
        <v>568400</v>
      </c>
      <c r="G365" s="3" t="s">
        <v>2625</v>
      </c>
      <c r="H365" s="1" t="s">
        <v>2626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60">
        <v>48.888604651162794</v>
      </c>
      <c r="F366" s="157">
        <v>8408840</v>
      </c>
      <c r="G366" s="3" t="s">
        <v>806</v>
      </c>
      <c r="H366" s="1" t="s">
        <v>1427</v>
      </c>
    </row>
    <row r="367" spans="1:8" ht="15.75" thickTop="1" x14ac:dyDescent="0.25">
      <c r="A367" s="2">
        <v>365</v>
      </c>
      <c r="B367" s="5" t="s">
        <v>2627</v>
      </c>
      <c r="C367" s="3" t="s">
        <v>2176</v>
      </c>
      <c r="D367" s="7">
        <v>49</v>
      </c>
      <c r="E367" s="160">
        <v>45.73762</v>
      </c>
      <c r="F367" s="157">
        <v>4573762</v>
      </c>
      <c r="G367" s="3" t="s">
        <v>2628</v>
      </c>
      <c r="H367" s="1" t="s">
        <v>2629</v>
      </c>
    </row>
    <row r="368" spans="1:8" ht="15.75" thickBot="1" x14ac:dyDescent="0.3">
      <c r="A368" s="3">
        <v>366</v>
      </c>
      <c r="B368" s="5" t="s">
        <v>4030</v>
      </c>
      <c r="C368" s="3" t="s">
        <v>694</v>
      </c>
      <c r="D368" s="7">
        <v>49</v>
      </c>
      <c r="E368" s="160">
        <v>47.268000000000001</v>
      </c>
      <c r="F368" s="157">
        <v>10398960</v>
      </c>
      <c r="G368" s="3" t="s">
        <v>4031</v>
      </c>
      <c r="H368" s="1" t="s">
        <v>4032</v>
      </c>
    </row>
    <row r="369" spans="1:8" ht="15.75" thickTop="1" x14ac:dyDescent="0.25">
      <c r="A369" s="2">
        <v>367</v>
      </c>
      <c r="B369" s="5" t="s">
        <v>2630</v>
      </c>
      <c r="C369" s="3" t="s">
        <v>2176</v>
      </c>
      <c r="D369" s="7">
        <v>49</v>
      </c>
      <c r="E369" s="160">
        <v>48.979613763719726</v>
      </c>
      <c r="F369" s="157">
        <v>2644042</v>
      </c>
      <c r="G369" s="3" t="s">
        <v>2631</v>
      </c>
      <c r="H369" s="1" t="s">
        <v>2632</v>
      </c>
    </row>
    <row r="370" spans="1:8" ht="15.75" thickBot="1" x14ac:dyDescent="0.3">
      <c r="A370" s="3">
        <v>368</v>
      </c>
      <c r="B370" s="5" t="s">
        <v>4181</v>
      </c>
      <c r="C370" s="3" t="s">
        <v>2176</v>
      </c>
      <c r="D370" s="7">
        <v>100</v>
      </c>
      <c r="E370" s="160">
        <v>100</v>
      </c>
      <c r="F370" s="157">
        <v>11100000</v>
      </c>
      <c r="G370" s="3" t="s">
        <v>4182</v>
      </c>
      <c r="H370" s="1" t="s">
        <v>4183</v>
      </c>
    </row>
    <row r="371" spans="1:8" ht="15.75" thickTop="1" x14ac:dyDescent="0.25">
      <c r="A371" s="2">
        <v>369</v>
      </c>
      <c r="B371" s="5" t="s">
        <v>2633</v>
      </c>
      <c r="C371" s="3" t="s">
        <v>2176</v>
      </c>
      <c r="D371" s="7">
        <v>49</v>
      </c>
      <c r="E371" s="160">
        <v>48.994117647058822</v>
      </c>
      <c r="F371" s="157">
        <v>333160000</v>
      </c>
      <c r="G371" s="3" t="s">
        <v>2634</v>
      </c>
      <c r="H371" s="1" t="s">
        <v>2635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60">
        <v>49.637502148241715</v>
      </c>
      <c r="F372" s="157">
        <v>30095704</v>
      </c>
      <c r="G372" s="3" t="s">
        <v>807</v>
      </c>
      <c r="H372" s="1" t="s">
        <v>1428</v>
      </c>
    </row>
    <row r="373" spans="1:8" ht="15.75" thickTop="1" x14ac:dyDescent="0.25">
      <c r="A373" s="2">
        <v>371</v>
      </c>
      <c r="B373" s="5" t="s">
        <v>2636</v>
      </c>
      <c r="C373" s="3" t="s">
        <v>2176</v>
      </c>
      <c r="D373" s="7">
        <v>49</v>
      </c>
      <c r="E373" s="160">
        <v>49.000000000000007</v>
      </c>
      <c r="F373" s="157">
        <v>1078000</v>
      </c>
      <c r="G373" s="3" t="s">
        <v>2637</v>
      </c>
      <c r="H373" s="1" t="s">
        <v>2638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60">
        <v>48.752364502650948</v>
      </c>
      <c r="F374" s="157">
        <v>3974205</v>
      </c>
      <c r="G374" s="3" t="s">
        <v>808</v>
      </c>
      <c r="H374" s="1" t="s">
        <v>1429</v>
      </c>
    </row>
    <row r="375" spans="1:8" ht="15.75" thickTop="1" x14ac:dyDescent="0.25">
      <c r="A375" s="2">
        <v>373</v>
      </c>
      <c r="B375" s="5" t="s">
        <v>2639</v>
      </c>
      <c r="C375" s="3" t="s">
        <v>2176</v>
      </c>
      <c r="D375" s="7">
        <v>49</v>
      </c>
      <c r="E375" s="160">
        <v>48.818389057750764</v>
      </c>
      <c r="F375" s="157">
        <v>2569800</v>
      </c>
      <c r="G375" s="3" t="s">
        <v>2640</v>
      </c>
      <c r="H375" s="1" t="s">
        <v>2641</v>
      </c>
    </row>
    <row r="376" spans="1:8" ht="15.75" thickBot="1" x14ac:dyDescent="0.3">
      <c r="A376" s="3">
        <v>374</v>
      </c>
      <c r="B376" s="5" t="s">
        <v>2642</v>
      </c>
      <c r="C376" s="3" t="s">
        <v>2176</v>
      </c>
      <c r="D376" s="7">
        <v>49</v>
      </c>
      <c r="E376" s="160">
        <v>48.998400762077395</v>
      </c>
      <c r="F376" s="157">
        <v>2962752</v>
      </c>
      <c r="G376" s="3" t="s">
        <v>2643</v>
      </c>
      <c r="H376" s="1" t="s">
        <v>2644</v>
      </c>
    </row>
    <row r="377" spans="1:8" ht="15.75" thickTop="1" x14ac:dyDescent="0.25">
      <c r="A377" s="2">
        <v>375</v>
      </c>
      <c r="B377" s="5" t="s">
        <v>2645</v>
      </c>
      <c r="C377" s="3" t="s">
        <v>2176</v>
      </c>
      <c r="D377" s="7" t="s">
        <v>4942</v>
      </c>
      <c r="E377" s="160" t="e">
        <v>#VALUE!</v>
      </c>
      <c r="F377" s="157" t="s">
        <v>4942</v>
      </c>
      <c r="G377" s="3" t="s">
        <v>2646</v>
      </c>
      <c r="H377" s="1" t="s">
        <v>2647</v>
      </c>
    </row>
    <row r="378" spans="1:8" ht="15.75" thickBot="1" x14ac:dyDescent="0.3">
      <c r="A378" s="3">
        <v>376</v>
      </c>
      <c r="B378" s="5" t="s">
        <v>2648</v>
      </c>
      <c r="C378" s="3" t="s">
        <v>2176</v>
      </c>
      <c r="D378" s="7">
        <v>0</v>
      </c>
      <c r="E378" s="160" t="e">
        <v>#VALUE!</v>
      </c>
      <c r="F378" s="157" t="s">
        <v>4942</v>
      </c>
      <c r="G378" s="3" t="s">
        <v>2649</v>
      </c>
      <c r="H378" s="1" t="s">
        <v>2650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60">
        <v>35.371200000000002</v>
      </c>
      <c r="F379" s="157">
        <v>14148480</v>
      </c>
      <c r="G379" s="3" t="s">
        <v>809</v>
      </c>
      <c r="H379" s="1" t="s">
        <v>1430</v>
      </c>
    </row>
    <row r="380" spans="1:8" ht="15.75" thickBot="1" x14ac:dyDescent="0.3">
      <c r="A380" s="3">
        <v>378</v>
      </c>
      <c r="B380" s="5" t="s">
        <v>4800</v>
      </c>
      <c r="C380" s="3" t="s">
        <v>2176</v>
      </c>
      <c r="D380" s="7">
        <v>4.9000000000000004</v>
      </c>
      <c r="E380" s="160">
        <v>4.8982942430703638</v>
      </c>
      <c r="F380" s="157">
        <v>114865</v>
      </c>
      <c r="G380" s="3" t="s">
        <v>4801</v>
      </c>
      <c r="H380" s="1" t="s">
        <v>4802</v>
      </c>
    </row>
    <row r="381" spans="1:8" ht="15.75" thickTop="1" x14ac:dyDescent="0.25">
      <c r="A381" s="2">
        <v>379</v>
      </c>
      <c r="B381" s="5" t="s">
        <v>4837</v>
      </c>
      <c r="C381" s="3" t="s">
        <v>2176</v>
      </c>
      <c r="D381" s="7">
        <v>100</v>
      </c>
      <c r="E381" s="160">
        <v>100</v>
      </c>
      <c r="F381" s="157">
        <v>4950000</v>
      </c>
      <c r="G381" s="3" t="s">
        <v>4838</v>
      </c>
      <c r="H381" s="1" t="s">
        <v>4839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60">
        <v>0.35931563935196642</v>
      </c>
      <c r="F382" s="157">
        <v>1256963</v>
      </c>
      <c r="G382" s="3" t="s">
        <v>4747</v>
      </c>
      <c r="H382" s="1" t="s">
        <v>1431</v>
      </c>
    </row>
    <row r="383" spans="1:8" ht="15.75" thickTop="1" x14ac:dyDescent="0.25">
      <c r="A383" s="2">
        <v>381</v>
      </c>
      <c r="B383" s="5" t="s">
        <v>2651</v>
      </c>
      <c r="C383" s="3" t="s">
        <v>2176</v>
      </c>
      <c r="D383" s="7">
        <v>49</v>
      </c>
      <c r="E383" s="160">
        <v>37.716319010108521</v>
      </c>
      <c r="F383" s="157">
        <v>1115611</v>
      </c>
      <c r="G383" s="3" t="s">
        <v>2652</v>
      </c>
      <c r="H383" s="1" t="s">
        <v>2653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60">
        <v>10.853579651079791</v>
      </c>
      <c r="F384" s="157">
        <v>2820523</v>
      </c>
      <c r="G384" s="3" t="s">
        <v>1082</v>
      </c>
      <c r="H384" s="1" t="s">
        <v>1716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60">
        <v>48.57767676767677</v>
      </c>
      <c r="F385" s="157">
        <v>4809190</v>
      </c>
      <c r="G385" s="3" t="s">
        <v>810</v>
      </c>
      <c r="H385" s="1" t="s">
        <v>1432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60">
        <v>38.956667741540926</v>
      </c>
      <c r="F386" s="157">
        <v>2102094</v>
      </c>
      <c r="G386" s="3" t="s">
        <v>1083</v>
      </c>
      <c r="H386" s="1" t="s">
        <v>1717</v>
      </c>
    </row>
    <row r="387" spans="1:8" ht="15.75" thickTop="1" x14ac:dyDescent="0.25">
      <c r="A387" s="2">
        <v>385</v>
      </c>
      <c r="B387" s="5" t="s">
        <v>2654</v>
      </c>
      <c r="C387" s="3" t="s">
        <v>2176</v>
      </c>
      <c r="D387" s="7">
        <v>49</v>
      </c>
      <c r="E387" s="160">
        <v>49.000000000000007</v>
      </c>
      <c r="F387" s="157">
        <v>1410122</v>
      </c>
      <c r="G387" s="3" t="s">
        <v>2655</v>
      </c>
      <c r="H387" s="1" t="s">
        <v>2656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60">
        <v>41.655448052195659</v>
      </c>
      <c r="F388" s="157">
        <v>4151207</v>
      </c>
      <c r="G388" s="3" t="s">
        <v>1084</v>
      </c>
      <c r="H388" s="1" t="s">
        <v>1718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60">
        <v>46.142045454545453</v>
      </c>
      <c r="F389" s="157">
        <v>812100</v>
      </c>
      <c r="G389" s="3" t="s">
        <v>1085</v>
      </c>
      <c r="H389" s="1" t="s">
        <v>1719</v>
      </c>
    </row>
    <row r="390" spans="1:8" ht="15.75" thickBot="1" x14ac:dyDescent="0.3">
      <c r="A390" s="3">
        <v>388</v>
      </c>
      <c r="B390" s="5" t="s">
        <v>395</v>
      </c>
      <c r="C390" s="3" t="s">
        <v>2176</v>
      </c>
      <c r="D390" s="7">
        <v>49</v>
      </c>
      <c r="E390" s="160">
        <v>40.540441176470594</v>
      </c>
      <c r="F390" s="157">
        <v>4410800</v>
      </c>
      <c r="G390" s="3" t="s">
        <v>1086</v>
      </c>
      <c r="H390" s="1" t="s">
        <v>1720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60">
        <v>5.6636839909128836E-2</v>
      </c>
      <c r="F391" s="157">
        <v>696312</v>
      </c>
      <c r="G391" s="3" t="s">
        <v>811</v>
      </c>
      <c r="H391" s="1" t="s">
        <v>1433</v>
      </c>
    </row>
    <row r="392" spans="1:8" ht="15.75" thickBot="1" x14ac:dyDescent="0.3">
      <c r="A392" s="3">
        <v>390</v>
      </c>
      <c r="B392" s="5" t="s">
        <v>2657</v>
      </c>
      <c r="C392" s="3" t="s">
        <v>2176</v>
      </c>
      <c r="D392" s="7">
        <v>49</v>
      </c>
      <c r="E392" s="160">
        <v>48.997266690568928</v>
      </c>
      <c r="F392" s="157">
        <v>17970801</v>
      </c>
      <c r="G392" s="3" t="s">
        <v>2658</v>
      </c>
      <c r="H392" s="1" t="s">
        <v>2659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60">
        <v>25.40042</v>
      </c>
      <c r="F393" s="157">
        <v>3810063</v>
      </c>
      <c r="G393" s="3" t="s">
        <v>1087</v>
      </c>
      <c r="H393" s="1" t="s">
        <v>1721</v>
      </c>
    </row>
    <row r="394" spans="1:8" ht="15.75" thickBot="1" x14ac:dyDescent="0.3">
      <c r="A394" s="3">
        <v>392</v>
      </c>
      <c r="B394" s="5" t="s">
        <v>2660</v>
      </c>
      <c r="C394" s="3" t="s">
        <v>2176</v>
      </c>
      <c r="D394" s="7">
        <v>49</v>
      </c>
      <c r="E394" s="160">
        <v>48.862794157691816</v>
      </c>
      <c r="F394" s="157">
        <v>14857788</v>
      </c>
      <c r="G394" s="3" t="s">
        <v>2661</v>
      </c>
      <c r="H394" s="1" t="s">
        <v>2662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60">
        <v>27.995104571141272</v>
      </c>
      <c r="F395" s="157">
        <v>14170744</v>
      </c>
      <c r="G395" s="3" t="s">
        <v>812</v>
      </c>
      <c r="H395" s="1" t="s">
        <v>1434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60">
        <v>36.72111407677027</v>
      </c>
      <c r="F396" s="157">
        <v>5617350</v>
      </c>
      <c r="G396" s="3" t="s">
        <v>813</v>
      </c>
      <c r="H396" s="1" t="s">
        <v>1435</v>
      </c>
    </row>
    <row r="397" spans="1:8" ht="15.75" thickTop="1" x14ac:dyDescent="0.25">
      <c r="A397" s="2">
        <v>395</v>
      </c>
      <c r="B397" s="5" t="s">
        <v>2663</v>
      </c>
      <c r="C397" s="3" t="s">
        <v>2176</v>
      </c>
      <c r="D397" s="7">
        <v>49</v>
      </c>
      <c r="E397" s="160">
        <v>45.900340979131229</v>
      </c>
      <c r="F397" s="157">
        <v>1735166</v>
      </c>
      <c r="G397" s="3" t="s">
        <v>2664</v>
      </c>
      <c r="H397" s="1" t="s">
        <v>2665</v>
      </c>
    </row>
    <row r="398" spans="1:8" ht="15.75" thickBot="1" x14ac:dyDescent="0.3">
      <c r="A398" s="3">
        <v>396</v>
      </c>
      <c r="B398" s="5" t="s">
        <v>2666</v>
      </c>
      <c r="C398" s="3" t="s">
        <v>2176</v>
      </c>
      <c r="D398" s="7">
        <v>49</v>
      </c>
      <c r="E398" s="160">
        <v>49</v>
      </c>
      <c r="F398" s="157">
        <v>1470000</v>
      </c>
      <c r="G398" s="3" t="s">
        <v>2667</v>
      </c>
      <c r="H398" s="1" t="s">
        <v>2668</v>
      </c>
    </row>
    <row r="399" spans="1:8" ht="15.75" thickTop="1" x14ac:dyDescent="0.25">
      <c r="A399" s="2">
        <v>397</v>
      </c>
      <c r="B399" s="5" t="s">
        <v>4184</v>
      </c>
      <c r="C399" s="3" t="s">
        <v>2176</v>
      </c>
      <c r="D399" s="7">
        <v>49</v>
      </c>
      <c r="E399" s="161">
        <v>47.133032431063249</v>
      </c>
      <c r="F399" s="6">
        <v>4316971</v>
      </c>
      <c r="G399" s="3" t="s">
        <v>4185</v>
      </c>
      <c r="H399" s="1" t="s">
        <v>4186</v>
      </c>
    </row>
    <row r="400" spans="1:8" ht="15.75" thickBot="1" x14ac:dyDescent="0.3">
      <c r="A400" s="3">
        <v>398</v>
      </c>
      <c r="B400" s="5" t="s">
        <v>5011</v>
      </c>
      <c r="C400" s="3" t="s">
        <v>2176</v>
      </c>
      <c r="D400" s="7">
        <v>85.6</v>
      </c>
      <c r="E400" s="161">
        <v>48.984971098265895</v>
      </c>
      <c r="F400" s="6">
        <v>4872780</v>
      </c>
      <c r="G400" s="3" t="s">
        <v>5012</v>
      </c>
      <c r="H400" s="1" t="s">
        <v>5013</v>
      </c>
    </row>
    <row r="401" spans="1:8" ht="15.75" thickTop="1" x14ac:dyDescent="0.25">
      <c r="A401" s="2">
        <v>399</v>
      </c>
      <c r="B401" s="5" t="s">
        <v>4091</v>
      </c>
      <c r="C401" s="3" t="s">
        <v>2176</v>
      </c>
      <c r="D401" s="7">
        <v>100</v>
      </c>
      <c r="E401" s="160">
        <v>99.92</v>
      </c>
      <c r="F401" s="157">
        <v>2498000</v>
      </c>
      <c r="G401" s="3" t="s">
        <v>4092</v>
      </c>
      <c r="H401" s="1" t="s">
        <v>4093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60">
        <v>40.768842595281697</v>
      </c>
      <c r="F402" s="157">
        <v>15511717</v>
      </c>
      <c r="G402" s="3" t="s">
        <v>814</v>
      </c>
      <c r="H402" s="1" t="s">
        <v>1436</v>
      </c>
    </row>
    <row r="403" spans="1:8" ht="15.75" thickTop="1" x14ac:dyDescent="0.25">
      <c r="A403" s="2">
        <v>401</v>
      </c>
      <c r="B403" s="5" t="s">
        <v>4904</v>
      </c>
      <c r="C403" s="3" t="s">
        <v>2176</v>
      </c>
      <c r="D403" s="7">
        <v>100</v>
      </c>
      <c r="E403" s="160">
        <v>99.954239999999999</v>
      </c>
      <c r="F403" s="157">
        <v>249885600</v>
      </c>
      <c r="G403" s="3" t="s">
        <v>4905</v>
      </c>
      <c r="H403" s="1" t="s">
        <v>4906</v>
      </c>
    </row>
    <row r="404" spans="1:8" ht="15.75" thickBot="1" x14ac:dyDescent="0.3">
      <c r="A404" s="3">
        <v>402</v>
      </c>
      <c r="B404" s="5" t="s">
        <v>2027</v>
      </c>
      <c r="C404" s="3" t="s">
        <v>1</v>
      </c>
      <c r="D404" s="7">
        <v>49</v>
      </c>
      <c r="E404" s="160">
        <v>48.377800000000001</v>
      </c>
      <c r="F404" s="157">
        <v>29026680</v>
      </c>
      <c r="G404" s="3" t="s">
        <v>2079</v>
      </c>
      <c r="H404" s="1" t="s">
        <v>2080</v>
      </c>
    </row>
    <row r="405" spans="1:8" ht="15.75" thickTop="1" x14ac:dyDescent="0.25">
      <c r="A405" s="2">
        <v>403</v>
      </c>
      <c r="B405" s="5" t="s">
        <v>4871</v>
      </c>
      <c r="C405" s="3" t="s">
        <v>2176</v>
      </c>
      <c r="D405" s="7">
        <v>100</v>
      </c>
      <c r="E405" s="160">
        <v>100</v>
      </c>
      <c r="F405" s="157">
        <v>60000400</v>
      </c>
      <c r="G405" s="3" t="s">
        <v>4872</v>
      </c>
      <c r="H405" s="1" t="s">
        <v>4873</v>
      </c>
    </row>
    <row r="406" spans="1:8" ht="15.75" thickBot="1" x14ac:dyDescent="0.3">
      <c r="A406" s="3">
        <v>404</v>
      </c>
      <c r="B406" s="5" t="s">
        <v>2669</v>
      </c>
      <c r="C406" s="3" t="s">
        <v>2176</v>
      </c>
      <c r="D406" s="7">
        <v>49</v>
      </c>
      <c r="E406" s="160">
        <v>48.033646666080998</v>
      </c>
      <c r="F406" s="157">
        <v>1640301</v>
      </c>
      <c r="G406" s="3" t="s">
        <v>2670</v>
      </c>
      <c r="H406" s="1" t="s">
        <v>2671</v>
      </c>
    </row>
    <row r="407" spans="1:8" ht="15.75" thickTop="1" x14ac:dyDescent="0.25">
      <c r="A407" s="2">
        <v>405</v>
      </c>
      <c r="B407" s="5" t="s">
        <v>3965</v>
      </c>
      <c r="C407" s="3" t="s">
        <v>2176</v>
      </c>
      <c r="D407" s="7">
        <v>49</v>
      </c>
      <c r="E407" s="160">
        <v>49.000000000000007</v>
      </c>
      <c r="F407" s="157">
        <v>1813000</v>
      </c>
      <c r="G407" s="3" t="s">
        <v>3966</v>
      </c>
      <c r="H407" s="1" t="s">
        <v>3967</v>
      </c>
    </row>
    <row r="408" spans="1:8" ht="15.75" thickBot="1" x14ac:dyDescent="0.3">
      <c r="A408" s="3">
        <v>406</v>
      </c>
      <c r="B408" s="5" t="s">
        <v>2672</v>
      </c>
      <c r="C408" s="3" t="s">
        <v>2176</v>
      </c>
      <c r="D408" s="7">
        <v>49</v>
      </c>
      <c r="E408" s="160">
        <v>48.999989995064233</v>
      </c>
      <c r="F408" s="157">
        <v>2938549</v>
      </c>
      <c r="G408" s="3" t="s">
        <v>2673</v>
      </c>
      <c r="H408" s="1" t="s">
        <v>2674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60">
        <v>46.407451219512197</v>
      </c>
      <c r="F409" s="157">
        <v>19027055</v>
      </c>
      <c r="G409" s="3" t="s">
        <v>815</v>
      </c>
      <c r="H409" s="1" t="s">
        <v>1437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154">
        <v>51.47</v>
      </c>
      <c r="E410" s="161">
        <v>12.384182552655874</v>
      </c>
      <c r="F410" s="6">
        <v>14099107</v>
      </c>
      <c r="G410" s="3" t="s">
        <v>816</v>
      </c>
      <c r="H410" s="1" t="s">
        <v>1438</v>
      </c>
    </row>
    <row r="411" spans="1:8" ht="15.75" thickTop="1" x14ac:dyDescent="0.25">
      <c r="A411" s="2">
        <v>409</v>
      </c>
      <c r="B411" s="5" t="s">
        <v>2675</v>
      </c>
      <c r="C411" s="3" t="s">
        <v>2176</v>
      </c>
      <c r="D411" s="7">
        <v>49</v>
      </c>
      <c r="E411" s="160">
        <v>48.999660441426144</v>
      </c>
      <c r="F411" s="157">
        <v>14430400</v>
      </c>
      <c r="G411" s="3" t="s">
        <v>2676</v>
      </c>
      <c r="H411" s="1" t="s">
        <v>2677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60">
        <v>48.546712023482272</v>
      </c>
      <c r="F412" s="157">
        <v>18753590</v>
      </c>
      <c r="G412" s="3" t="s">
        <v>817</v>
      </c>
      <c r="H412" s="1" t="s">
        <v>1439</v>
      </c>
    </row>
    <row r="413" spans="1:8" ht="15.75" thickTop="1" x14ac:dyDescent="0.25">
      <c r="A413" s="2">
        <v>411</v>
      </c>
      <c r="B413" s="5" t="s">
        <v>2678</v>
      </c>
      <c r="C413" s="3" t="s">
        <v>2176</v>
      </c>
      <c r="D413" s="7">
        <v>49</v>
      </c>
      <c r="E413" s="160">
        <v>48.126363636363635</v>
      </c>
      <c r="F413" s="157">
        <v>6352680</v>
      </c>
      <c r="G413" s="3" t="s">
        <v>2679</v>
      </c>
      <c r="H413" s="1" t="s">
        <v>2680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154">
        <v>49</v>
      </c>
      <c r="E414" s="161">
        <v>49</v>
      </c>
      <c r="F414" s="6">
        <v>1496705</v>
      </c>
      <c r="G414" s="3" t="s">
        <v>1088</v>
      </c>
      <c r="H414" s="1" t="s">
        <v>1722</v>
      </c>
    </row>
    <row r="415" spans="1:8" ht="15.75" thickTop="1" x14ac:dyDescent="0.25">
      <c r="A415" s="2">
        <v>413</v>
      </c>
      <c r="B415" s="5" t="s">
        <v>4956</v>
      </c>
      <c r="C415" s="3" t="s">
        <v>2176</v>
      </c>
      <c r="D415" s="7">
        <v>100</v>
      </c>
      <c r="E415" s="160">
        <v>110.95559237933014</v>
      </c>
      <c r="F415" s="157">
        <v>7191387</v>
      </c>
      <c r="G415" s="3" t="s">
        <v>4957</v>
      </c>
      <c r="H415" s="1" t="s">
        <v>4958</v>
      </c>
    </row>
    <row r="416" spans="1:8" ht="15.75" thickBot="1" x14ac:dyDescent="0.3">
      <c r="A416" s="3">
        <v>414</v>
      </c>
      <c r="B416" s="5" t="s">
        <v>4187</v>
      </c>
      <c r="C416" s="3" t="s">
        <v>2176</v>
      </c>
      <c r="D416" s="7">
        <v>100</v>
      </c>
      <c r="E416" s="160">
        <v>100</v>
      </c>
      <c r="F416" s="157">
        <v>3000000</v>
      </c>
      <c r="G416" s="3" t="s">
        <v>4188</v>
      </c>
      <c r="H416" s="1" t="s">
        <v>4189</v>
      </c>
    </row>
    <row r="417" spans="1:8" ht="15.75" thickTop="1" x14ac:dyDescent="0.25">
      <c r="A417" s="2">
        <v>415</v>
      </c>
      <c r="B417" s="5" t="s">
        <v>5014</v>
      </c>
      <c r="C417" s="3" t="s">
        <v>2176</v>
      </c>
      <c r="D417" s="7">
        <v>49</v>
      </c>
      <c r="E417" s="160">
        <v>49.000029643390022</v>
      </c>
      <c r="F417" s="157">
        <v>4463055</v>
      </c>
      <c r="G417" s="3" t="s">
        <v>5015</v>
      </c>
      <c r="H417" s="1" t="s">
        <v>5016</v>
      </c>
    </row>
    <row r="418" spans="1:8" ht="15.75" thickBot="1" x14ac:dyDescent="0.3">
      <c r="A418" s="3">
        <v>416</v>
      </c>
      <c r="B418" s="5" t="s">
        <v>4874</v>
      </c>
      <c r="C418" s="3" t="s">
        <v>2176</v>
      </c>
      <c r="D418" s="7">
        <v>49</v>
      </c>
      <c r="E418" s="160">
        <v>49</v>
      </c>
      <c r="F418" s="157">
        <v>62230000</v>
      </c>
      <c r="G418" s="3" t="s">
        <v>4875</v>
      </c>
      <c r="H418" s="1" t="s">
        <v>4876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60">
        <v>48.986756986842799</v>
      </c>
      <c r="F419" s="157">
        <v>11531463</v>
      </c>
      <c r="G419" s="3" t="s">
        <v>1089</v>
      </c>
      <c r="H419" s="1" t="s">
        <v>1723</v>
      </c>
    </row>
    <row r="420" spans="1:8" ht="15.75" thickBot="1" x14ac:dyDescent="0.3">
      <c r="A420" s="3">
        <v>418</v>
      </c>
      <c r="B420" s="5" t="s">
        <v>4972</v>
      </c>
      <c r="C420" s="3" t="s">
        <v>1</v>
      </c>
      <c r="D420" s="7">
        <v>49</v>
      </c>
      <c r="E420" s="160">
        <v>48.992307692307691</v>
      </c>
      <c r="F420" s="157">
        <v>6369000</v>
      </c>
      <c r="G420" s="3" t="s">
        <v>4973</v>
      </c>
      <c r="H420" s="1" t="s">
        <v>4974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60">
        <v>46.728073860107678</v>
      </c>
      <c r="F421" s="157">
        <v>119030516</v>
      </c>
      <c r="G421" s="3" t="s">
        <v>2081</v>
      </c>
      <c r="H421" s="1" t="s">
        <v>1440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60">
        <v>44.977294577532497</v>
      </c>
      <c r="F422" s="157">
        <v>319337802</v>
      </c>
      <c r="G422" s="3" t="s">
        <v>818</v>
      </c>
      <c r="H422" s="1" t="s">
        <v>1441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60">
        <v>41.985034825870656</v>
      </c>
      <c r="F423" s="157">
        <v>16877984</v>
      </c>
      <c r="G423" s="3" t="s">
        <v>819</v>
      </c>
      <c r="H423" s="1" t="s">
        <v>1442</v>
      </c>
    </row>
    <row r="424" spans="1:8" ht="15.75" thickBot="1" x14ac:dyDescent="0.3">
      <c r="A424" s="3">
        <v>422</v>
      </c>
      <c r="B424" s="5" t="s">
        <v>2681</v>
      </c>
      <c r="C424" s="3" t="s">
        <v>2176</v>
      </c>
      <c r="D424" s="7">
        <v>49</v>
      </c>
      <c r="E424" s="160">
        <v>48.848131404233939</v>
      </c>
      <c r="F424" s="157">
        <v>110460133</v>
      </c>
      <c r="G424" s="3" t="s">
        <v>2682</v>
      </c>
      <c r="H424" s="1" t="s">
        <v>2683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60">
        <v>4.8652204204328882E-7</v>
      </c>
      <c r="F425" s="157">
        <v>3</v>
      </c>
      <c r="G425" s="3" t="s">
        <v>820</v>
      </c>
      <c r="H425" s="1" t="s">
        <v>1443</v>
      </c>
    </row>
    <row r="426" spans="1:8" ht="15.75" thickBot="1" x14ac:dyDescent="0.3">
      <c r="A426" s="3">
        <v>424</v>
      </c>
      <c r="B426" s="5" t="s">
        <v>4877</v>
      </c>
      <c r="C426" s="3" t="s">
        <v>2176</v>
      </c>
      <c r="D426" s="7">
        <v>49</v>
      </c>
      <c r="E426" s="160">
        <v>49</v>
      </c>
      <c r="F426" s="157">
        <v>1470000</v>
      </c>
      <c r="G426" s="3" t="s">
        <v>4878</v>
      </c>
      <c r="H426" s="1" t="s">
        <v>4879</v>
      </c>
    </row>
    <row r="427" spans="1:8" ht="15.75" thickTop="1" x14ac:dyDescent="0.25">
      <c r="A427" s="2">
        <v>425</v>
      </c>
      <c r="B427" s="5" t="s">
        <v>4042</v>
      </c>
      <c r="C427" s="3" t="s">
        <v>2176</v>
      </c>
      <c r="D427" s="7">
        <v>49</v>
      </c>
      <c r="E427" s="160">
        <v>49</v>
      </c>
      <c r="F427" s="157">
        <v>5733000</v>
      </c>
      <c r="G427" s="3" t="s">
        <v>4043</v>
      </c>
      <c r="H427" s="1" t="s">
        <v>4044</v>
      </c>
    </row>
    <row r="428" spans="1:8" ht="15.75" thickBot="1" x14ac:dyDescent="0.3">
      <c r="A428" s="3">
        <v>426</v>
      </c>
      <c r="B428" s="5" t="s">
        <v>4704</v>
      </c>
      <c r="C428" s="3" t="s">
        <v>1</v>
      </c>
      <c r="D428" s="7">
        <v>49</v>
      </c>
      <c r="E428" s="160">
        <v>0.23584411764705884</v>
      </c>
      <c r="F428" s="157">
        <v>160374</v>
      </c>
      <c r="G428" s="3" t="s">
        <v>4705</v>
      </c>
      <c r="H428" s="1" t="s">
        <v>4706</v>
      </c>
    </row>
    <row r="429" spans="1:8" ht="15.75" thickTop="1" x14ac:dyDescent="0.25">
      <c r="A429" s="2">
        <v>427</v>
      </c>
      <c r="B429" s="5" t="s">
        <v>2684</v>
      </c>
      <c r="C429" s="3" t="s">
        <v>2176</v>
      </c>
      <c r="D429" s="7">
        <v>49</v>
      </c>
      <c r="E429" s="160">
        <v>49.000046222550914</v>
      </c>
      <c r="F429" s="157">
        <v>2756233</v>
      </c>
      <c r="G429" s="3" t="s">
        <v>2685</v>
      </c>
      <c r="H429" s="1" t="s">
        <v>2686</v>
      </c>
    </row>
    <row r="430" spans="1:8" ht="15.75" thickBot="1" x14ac:dyDescent="0.3">
      <c r="A430" s="3">
        <v>428</v>
      </c>
      <c r="B430" s="5" t="s">
        <v>2687</v>
      </c>
      <c r="C430" s="3" t="s">
        <v>2176</v>
      </c>
      <c r="D430" s="7">
        <v>49</v>
      </c>
      <c r="E430" s="160">
        <v>48.998594602993009</v>
      </c>
      <c r="F430" s="157">
        <v>3469027</v>
      </c>
      <c r="G430" s="3" t="s">
        <v>2688</v>
      </c>
      <c r="H430" s="1" t="s">
        <v>2689</v>
      </c>
    </row>
    <row r="431" spans="1:8" ht="15.75" thickTop="1" x14ac:dyDescent="0.25">
      <c r="A431" s="2">
        <v>429</v>
      </c>
      <c r="B431" s="5" t="s">
        <v>3991</v>
      </c>
      <c r="C431" s="3" t="s">
        <v>2176</v>
      </c>
      <c r="D431" s="7">
        <v>49</v>
      </c>
      <c r="E431" s="160">
        <v>49.073642830115375</v>
      </c>
      <c r="F431" s="157">
        <v>1932417</v>
      </c>
      <c r="G431" s="3" t="s">
        <v>3992</v>
      </c>
      <c r="H431" s="1" t="s">
        <v>3993</v>
      </c>
    </row>
    <row r="432" spans="1:8" ht="15.75" thickBot="1" x14ac:dyDescent="0.3">
      <c r="A432" s="3">
        <v>430</v>
      </c>
      <c r="B432" s="5" t="s">
        <v>2028</v>
      </c>
      <c r="C432" s="3" t="s">
        <v>1</v>
      </c>
      <c r="D432" s="7">
        <v>49</v>
      </c>
      <c r="E432" s="160">
        <v>48.977240000000002</v>
      </c>
      <c r="F432" s="157">
        <v>24488620</v>
      </c>
      <c r="G432" s="3" t="s">
        <v>2082</v>
      </c>
      <c r="H432" s="1" t="s">
        <v>2083</v>
      </c>
    </row>
    <row r="433" spans="1:8" ht="15.75" thickTop="1" x14ac:dyDescent="0.25">
      <c r="A433" s="2">
        <v>431</v>
      </c>
      <c r="B433" s="5" t="s">
        <v>2029</v>
      </c>
      <c r="C433" s="3" t="s">
        <v>1</v>
      </c>
      <c r="D433" s="7">
        <v>100</v>
      </c>
      <c r="E433" s="160">
        <v>77.736594964569761</v>
      </c>
      <c r="F433" s="157">
        <v>84976515</v>
      </c>
      <c r="G433" s="3" t="s">
        <v>2084</v>
      </c>
      <c r="H433" s="1" t="s">
        <v>2085</v>
      </c>
    </row>
    <row r="434" spans="1:8" ht="15.75" thickBot="1" x14ac:dyDescent="0.3">
      <c r="A434" s="3">
        <v>432</v>
      </c>
      <c r="B434" s="5" t="s">
        <v>399</v>
      </c>
      <c r="C434" s="3" t="s">
        <v>2176</v>
      </c>
      <c r="D434" s="7">
        <v>49</v>
      </c>
      <c r="E434" s="160">
        <v>48.871527777777786</v>
      </c>
      <c r="F434" s="157">
        <v>7037500</v>
      </c>
      <c r="G434" s="3" t="s">
        <v>1090</v>
      </c>
      <c r="H434" s="1" t="s">
        <v>1724</v>
      </c>
    </row>
    <row r="435" spans="1:8" ht="15.75" thickTop="1" x14ac:dyDescent="0.25">
      <c r="A435" s="2">
        <v>433</v>
      </c>
      <c r="B435" s="5" t="s">
        <v>2690</v>
      </c>
      <c r="C435" s="3" t="s">
        <v>2176</v>
      </c>
      <c r="D435" s="7">
        <v>0</v>
      </c>
      <c r="E435" s="160" t="e">
        <v>#VALUE!</v>
      </c>
      <c r="F435" s="157" t="s">
        <v>4942</v>
      </c>
      <c r="G435" s="3" t="s">
        <v>2691</v>
      </c>
      <c r="H435" s="1" t="s">
        <v>2692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60">
        <v>45.306568719141048</v>
      </c>
      <c r="F436" s="157">
        <v>867145072</v>
      </c>
      <c r="G436" s="3" t="s">
        <v>821</v>
      </c>
      <c r="H436" s="1" t="s">
        <v>1444</v>
      </c>
    </row>
    <row r="437" spans="1:8" ht="15.75" thickTop="1" x14ac:dyDescent="0.25">
      <c r="A437" s="2">
        <v>435</v>
      </c>
      <c r="B437" s="5" t="s">
        <v>2693</v>
      </c>
      <c r="C437" s="3" t="s">
        <v>2176</v>
      </c>
      <c r="D437" s="7">
        <v>49</v>
      </c>
      <c r="E437" s="160">
        <v>49.000084176334575</v>
      </c>
      <c r="F437" s="157">
        <v>1979182</v>
      </c>
      <c r="G437" s="3" t="s">
        <v>2694</v>
      </c>
      <c r="H437" s="1" t="s">
        <v>2695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60">
        <v>25.788714175475956</v>
      </c>
      <c r="F438" s="157">
        <v>4397997</v>
      </c>
      <c r="G438" s="3" t="s">
        <v>822</v>
      </c>
      <c r="H438" s="1" t="s">
        <v>1445</v>
      </c>
    </row>
    <row r="439" spans="1:8" ht="15.75" thickTop="1" x14ac:dyDescent="0.25">
      <c r="A439" s="2">
        <v>437</v>
      </c>
      <c r="B439" s="5" t="s">
        <v>2696</v>
      </c>
      <c r="C439" s="3" t="s">
        <v>2176</v>
      </c>
      <c r="D439" s="7">
        <v>49</v>
      </c>
      <c r="E439" s="160" t="e">
        <v>#VALUE!</v>
      </c>
      <c r="F439" s="157" t="s">
        <v>4942</v>
      </c>
      <c r="G439" s="3" t="s">
        <v>2697</v>
      </c>
      <c r="H439" s="1" t="s">
        <v>2698</v>
      </c>
    </row>
    <row r="440" spans="1:8" ht="15.75" thickBot="1" x14ac:dyDescent="0.3">
      <c r="A440" s="3">
        <v>438</v>
      </c>
      <c r="B440" s="5" t="s">
        <v>2699</v>
      </c>
      <c r="C440" s="3" t="s">
        <v>2176</v>
      </c>
      <c r="D440" s="7">
        <v>49</v>
      </c>
      <c r="E440" s="160">
        <v>12.440828374941939</v>
      </c>
      <c r="F440" s="157">
        <v>24157924</v>
      </c>
      <c r="G440" s="3" t="s">
        <v>2700</v>
      </c>
      <c r="H440" s="1" t="s">
        <v>2701</v>
      </c>
    </row>
    <row r="441" spans="1:8" ht="15.75" thickTop="1" x14ac:dyDescent="0.25">
      <c r="A441" s="2">
        <v>439</v>
      </c>
      <c r="B441" s="5" t="s">
        <v>2702</v>
      </c>
      <c r="C441" s="3" t="s">
        <v>2176</v>
      </c>
      <c r="D441" s="7">
        <v>49</v>
      </c>
      <c r="E441" s="160">
        <v>49.000000000000007</v>
      </c>
      <c r="F441" s="157">
        <v>1078000</v>
      </c>
      <c r="G441" s="3" t="s">
        <v>2703</v>
      </c>
      <c r="H441" s="1" t="s">
        <v>2704</v>
      </c>
    </row>
    <row r="442" spans="1:8" ht="15.75" thickBot="1" x14ac:dyDescent="0.3">
      <c r="A442" s="3">
        <v>440</v>
      </c>
      <c r="B442" s="5" t="s">
        <v>2705</v>
      </c>
      <c r="C442" s="3" t="s">
        <v>1</v>
      </c>
      <c r="D442" s="7">
        <v>49</v>
      </c>
      <c r="E442" s="160">
        <v>33.115297373081468</v>
      </c>
      <c r="F442" s="157">
        <v>134633553</v>
      </c>
      <c r="G442" s="3" t="s">
        <v>2706</v>
      </c>
      <c r="H442" s="1" t="s">
        <v>2707</v>
      </c>
    </row>
    <row r="443" spans="1:8" ht="15.75" thickTop="1" x14ac:dyDescent="0.25">
      <c r="A443" s="2">
        <v>441</v>
      </c>
      <c r="B443" s="5" t="s">
        <v>2708</v>
      </c>
      <c r="C443" s="3" t="s">
        <v>2176</v>
      </c>
      <c r="D443" s="7">
        <v>49</v>
      </c>
      <c r="E443" s="160">
        <v>42.478150994504674</v>
      </c>
      <c r="F443" s="157">
        <v>4092961</v>
      </c>
      <c r="G443" s="3" t="s">
        <v>2709</v>
      </c>
      <c r="H443" s="1" t="s">
        <v>2710</v>
      </c>
    </row>
    <row r="444" spans="1:8" ht="15.75" thickBot="1" x14ac:dyDescent="0.3">
      <c r="A444" s="3">
        <v>442</v>
      </c>
      <c r="B444" s="5" t="s">
        <v>2711</v>
      </c>
      <c r="C444" s="3" t="s">
        <v>2176</v>
      </c>
      <c r="D444" s="7">
        <v>49</v>
      </c>
      <c r="E444" s="160">
        <v>49</v>
      </c>
      <c r="F444" s="157">
        <v>5394900</v>
      </c>
      <c r="G444" s="3" t="s">
        <v>2712</v>
      </c>
      <c r="H444" s="1" t="s">
        <v>2713</v>
      </c>
    </row>
    <row r="445" spans="1:8" ht="15.75" thickTop="1" x14ac:dyDescent="0.25">
      <c r="A445" s="2">
        <v>443</v>
      </c>
      <c r="B445" s="5" t="s">
        <v>2714</v>
      </c>
      <c r="C445" s="3" t="s">
        <v>2176</v>
      </c>
      <c r="D445" s="7">
        <v>49</v>
      </c>
      <c r="E445" s="160">
        <v>46.654312195121946</v>
      </c>
      <c r="F445" s="157">
        <v>9564134</v>
      </c>
      <c r="G445" s="3" t="s">
        <v>2715</v>
      </c>
      <c r="H445" s="1" t="s">
        <v>2716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60">
        <v>41.816047750502996</v>
      </c>
      <c r="F446" s="157">
        <v>7976754</v>
      </c>
      <c r="G446" s="3" t="s">
        <v>823</v>
      </c>
      <c r="H446" s="1" t="s">
        <v>1446</v>
      </c>
    </row>
    <row r="447" spans="1:8" ht="15.75" thickTop="1" x14ac:dyDescent="0.25">
      <c r="A447" s="2">
        <v>445</v>
      </c>
      <c r="B447" s="5" t="s">
        <v>2055</v>
      </c>
      <c r="C447" s="3" t="s">
        <v>694</v>
      </c>
      <c r="D447" s="154">
        <v>51.45</v>
      </c>
      <c r="E447" s="161">
        <v>49.000000000000007</v>
      </c>
      <c r="F447" s="6">
        <v>6945750</v>
      </c>
      <c r="G447" s="3" t="s">
        <v>2141</v>
      </c>
      <c r="H447" s="1" t="s">
        <v>2142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60">
        <v>30.318866994043997</v>
      </c>
      <c r="F448" s="157">
        <v>2465315</v>
      </c>
      <c r="G448" s="3" t="s">
        <v>1091</v>
      </c>
      <c r="H448" s="1" t="s">
        <v>1725</v>
      </c>
    </row>
    <row r="449" spans="1:8" ht="15.75" thickTop="1" x14ac:dyDescent="0.25">
      <c r="A449" s="2">
        <v>447</v>
      </c>
      <c r="B449" s="5" t="s">
        <v>4190</v>
      </c>
      <c r="C449" s="3" t="s">
        <v>2176</v>
      </c>
      <c r="D449" s="7">
        <v>49</v>
      </c>
      <c r="E449" s="160">
        <v>49</v>
      </c>
      <c r="F449" s="157">
        <v>8820000</v>
      </c>
      <c r="G449" s="3" t="s">
        <v>4795</v>
      </c>
      <c r="H449" s="1" t="s">
        <v>4191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60">
        <v>36.288161760722701</v>
      </c>
      <c r="F450" s="157">
        <v>5626973</v>
      </c>
      <c r="G450" s="3" t="s">
        <v>824</v>
      </c>
      <c r="H450" s="1" t="s">
        <v>1447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60">
        <v>0</v>
      </c>
      <c r="F451" s="157">
        <v>0</v>
      </c>
      <c r="G451" s="3" t="s">
        <v>825</v>
      </c>
      <c r="H451" s="1" t="s">
        <v>1448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60">
        <v>47.0329893648249</v>
      </c>
      <c r="F452" s="157">
        <v>2499540</v>
      </c>
      <c r="G452" s="3" t="s">
        <v>1092</v>
      </c>
      <c r="H452" s="1" t="s">
        <v>1726</v>
      </c>
    </row>
    <row r="453" spans="1:8" ht="15.75" thickTop="1" x14ac:dyDescent="0.25">
      <c r="A453" s="2">
        <v>451</v>
      </c>
      <c r="B453" s="5" t="s">
        <v>2717</v>
      </c>
      <c r="C453" s="3" t="s">
        <v>2176</v>
      </c>
      <c r="D453" s="7">
        <v>49</v>
      </c>
      <c r="E453" s="160">
        <v>49</v>
      </c>
      <c r="F453" s="157">
        <v>4410000</v>
      </c>
      <c r="G453" s="3" t="s">
        <v>2718</v>
      </c>
      <c r="H453" s="1" t="s">
        <v>2719</v>
      </c>
    </row>
    <row r="454" spans="1:8" ht="15.75" thickBot="1" x14ac:dyDescent="0.3">
      <c r="A454" s="3">
        <v>452</v>
      </c>
      <c r="B454" s="5" t="s">
        <v>2720</v>
      </c>
      <c r="C454" s="3" t="s">
        <v>2176</v>
      </c>
      <c r="D454" s="7">
        <v>49</v>
      </c>
      <c r="E454" s="160">
        <v>48.992997689237455</v>
      </c>
      <c r="F454" s="157">
        <v>13993380</v>
      </c>
      <c r="G454" s="3" t="s">
        <v>2721</v>
      </c>
      <c r="H454" s="1" t="s">
        <v>2722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60">
        <v>36.106066666666663</v>
      </c>
      <c r="F455" s="157">
        <v>10831820</v>
      </c>
      <c r="G455" s="3" t="s">
        <v>826</v>
      </c>
      <c r="H455" s="1" t="s">
        <v>1449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60">
        <v>51.513702950152599</v>
      </c>
      <c r="F456" s="157">
        <v>5063797</v>
      </c>
      <c r="G456" s="3" t="s">
        <v>827</v>
      </c>
      <c r="H456" s="1" t="s">
        <v>1450</v>
      </c>
    </row>
    <row r="457" spans="1:8" ht="15.75" thickTop="1" x14ac:dyDescent="0.25">
      <c r="A457" s="2">
        <v>455</v>
      </c>
      <c r="B457" s="5" t="s">
        <v>2723</v>
      </c>
      <c r="C457" s="3" t="s">
        <v>2176</v>
      </c>
      <c r="D457" s="154">
        <v>49</v>
      </c>
      <c r="E457" s="161">
        <v>49.000135627373481</v>
      </c>
      <c r="F457" s="6">
        <v>505799</v>
      </c>
      <c r="G457" s="3" t="s">
        <v>2724</v>
      </c>
      <c r="H457" s="1" t="s">
        <v>2725</v>
      </c>
    </row>
    <row r="458" spans="1:8" ht="15.75" thickBot="1" x14ac:dyDescent="0.3">
      <c r="A458" s="3">
        <v>456</v>
      </c>
      <c r="B458" s="5" t="s">
        <v>2726</v>
      </c>
      <c r="C458" s="3" t="s">
        <v>2176</v>
      </c>
      <c r="D458" s="7">
        <v>49</v>
      </c>
      <c r="E458" s="160">
        <v>49.000000000000007</v>
      </c>
      <c r="F458" s="157">
        <v>4557000</v>
      </c>
      <c r="G458" s="3" t="s">
        <v>2727</v>
      </c>
      <c r="H458" s="1" t="s">
        <v>2728</v>
      </c>
    </row>
    <row r="459" spans="1:8" ht="15.75" thickTop="1" x14ac:dyDescent="0.25">
      <c r="A459" s="2">
        <v>457</v>
      </c>
      <c r="B459" s="5" t="s">
        <v>2729</v>
      </c>
      <c r="C459" s="3" t="s">
        <v>2176</v>
      </c>
      <c r="D459" s="154">
        <v>49</v>
      </c>
      <c r="E459" s="161">
        <v>48.999707548894165</v>
      </c>
      <c r="F459" s="6">
        <v>1340387</v>
      </c>
      <c r="G459" s="3" t="s">
        <v>2730</v>
      </c>
      <c r="H459" s="1" t="s">
        <v>2731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60">
        <v>68.376535599999997</v>
      </c>
      <c r="F460" s="157">
        <v>170941339</v>
      </c>
      <c r="G460" s="3" t="s">
        <v>2010</v>
      </c>
      <c r="H460" s="1" t="s">
        <v>1451</v>
      </c>
    </row>
    <row r="461" spans="1:8" ht="15.75" thickTop="1" x14ac:dyDescent="0.25">
      <c r="A461" s="2">
        <v>459</v>
      </c>
      <c r="B461" s="5" t="s">
        <v>2732</v>
      </c>
      <c r="C461" s="3" t="s">
        <v>2176</v>
      </c>
      <c r="D461" s="7">
        <v>49</v>
      </c>
      <c r="E461" s="160">
        <v>48.850011368516789</v>
      </c>
      <c r="F461" s="157">
        <v>13922136</v>
      </c>
      <c r="G461" s="3" t="s">
        <v>2733</v>
      </c>
      <c r="H461" s="1" t="s">
        <v>2734</v>
      </c>
    </row>
    <row r="462" spans="1:8" ht="15.75" thickBot="1" x14ac:dyDescent="0.3">
      <c r="A462" s="3">
        <v>460</v>
      </c>
      <c r="B462" s="5" t="s">
        <v>2735</v>
      </c>
      <c r="C462" s="3" t="s">
        <v>2176</v>
      </c>
      <c r="D462" s="7">
        <v>49</v>
      </c>
      <c r="E462" s="160">
        <v>48.942130427786587</v>
      </c>
      <c r="F462" s="157">
        <v>21291295</v>
      </c>
      <c r="G462" s="3" t="s">
        <v>2736</v>
      </c>
      <c r="H462" s="1" t="s">
        <v>2737</v>
      </c>
    </row>
    <row r="463" spans="1:8" ht="15.75" thickTop="1" x14ac:dyDescent="0.25">
      <c r="A463" s="2">
        <v>461</v>
      </c>
      <c r="B463" s="5" t="s">
        <v>4690</v>
      </c>
      <c r="C463" s="3" t="s">
        <v>2176</v>
      </c>
      <c r="D463" s="7">
        <v>13</v>
      </c>
      <c r="E463" s="160">
        <v>3.1988582750000001</v>
      </c>
      <c r="F463" s="157">
        <v>127954331</v>
      </c>
      <c r="G463" s="3" t="s">
        <v>4691</v>
      </c>
      <c r="H463" s="1" t="s">
        <v>4692</v>
      </c>
    </row>
    <row r="464" spans="1:8" ht="15.75" thickBot="1" x14ac:dyDescent="0.3">
      <c r="A464" s="3">
        <v>462</v>
      </c>
      <c r="B464" s="5" t="s">
        <v>2738</v>
      </c>
      <c r="C464" s="3" t="s">
        <v>2176</v>
      </c>
      <c r="D464" s="7">
        <v>49</v>
      </c>
      <c r="E464" s="160">
        <v>49</v>
      </c>
      <c r="F464" s="157">
        <v>3599050</v>
      </c>
      <c r="G464" s="3" t="s">
        <v>2739</v>
      </c>
      <c r="H464" s="1" t="s">
        <v>2740</v>
      </c>
    </row>
    <row r="465" spans="1:8" ht="15.75" thickTop="1" x14ac:dyDescent="0.25">
      <c r="A465" s="2">
        <v>463</v>
      </c>
      <c r="B465" s="5" t="s">
        <v>2741</v>
      </c>
      <c r="C465" s="3" t="s">
        <v>2176</v>
      </c>
      <c r="D465" s="7">
        <v>49</v>
      </c>
      <c r="E465" s="161">
        <v>49</v>
      </c>
      <c r="F465" s="6">
        <v>519400</v>
      </c>
      <c r="G465" s="3" t="s">
        <v>2742</v>
      </c>
      <c r="H465" s="1" t="s">
        <v>2743</v>
      </c>
    </row>
    <row r="466" spans="1:8" ht="15.75" thickBot="1" x14ac:dyDescent="0.3">
      <c r="A466" s="3">
        <v>464</v>
      </c>
      <c r="B466" s="5" t="s">
        <v>4192</v>
      </c>
      <c r="C466" s="3" t="s">
        <v>2176</v>
      </c>
      <c r="D466" s="7">
        <v>49</v>
      </c>
      <c r="E466" s="160">
        <v>49</v>
      </c>
      <c r="F466" s="157">
        <v>980000</v>
      </c>
      <c r="G466" s="3" t="s">
        <v>4193</v>
      </c>
      <c r="H466" s="1" t="s">
        <v>4194</v>
      </c>
    </row>
    <row r="467" spans="1:8" ht="15.75" thickTop="1" x14ac:dyDescent="0.25">
      <c r="A467" s="2">
        <v>465</v>
      </c>
      <c r="B467" s="5" t="s">
        <v>2744</v>
      </c>
      <c r="C467" s="3" t="s">
        <v>2176</v>
      </c>
      <c r="D467" s="7">
        <v>49</v>
      </c>
      <c r="E467" s="160">
        <v>47.941482822240864</v>
      </c>
      <c r="F467" s="157">
        <v>13987594</v>
      </c>
      <c r="G467" s="3" t="s">
        <v>2745</v>
      </c>
      <c r="H467" s="1" t="s">
        <v>2746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60">
        <v>42.837350000000001</v>
      </c>
      <c r="F468" s="157">
        <v>1713494</v>
      </c>
      <c r="G468" s="3" t="s">
        <v>1093</v>
      </c>
      <c r="H468" s="1" t="s">
        <v>1727</v>
      </c>
    </row>
    <row r="469" spans="1:8" ht="15.75" thickTop="1" x14ac:dyDescent="0.25">
      <c r="A469" s="2">
        <v>467</v>
      </c>
      <c r="B469" s="5" t="s">
        <v>2747</v>
      </c>
      <c r="C469" s="3" t="s">
        <v>2176</v>
      </c>
      <c r="D469" s="7">
        <v>49</v>
      </c>
      <c r="E469" s="160">
        <v>49</v>
      </c>
      <c r="F469" s="157">
        <v>7105000</v>
      </c>
      <c r="G469" s="3" t="s">
        <v>2748</v>
      </c>
      <c r="H469" s="1" t="s">
        <v>2749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60">
        <v>40.620506398915765</v>
      </c>
      <c r="F470" s="157">
        <v>376714292</v>
      </c>
      <c r="G470" s="3" t="s">
        <v>718</v>
      </c>
      <c r="H470" s="1" t="s">
        <v>1452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60">
        <v>29.723893739226753</v>
      </c>
      <c r="F471" s="157">
        <v>14329800</v>
      </c>
      <c r="G471" s="3" t="s">
        <v>828</v>
      </c>
      <c r="H471" s="1" t="s">
        <v>1453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154">
        <v>49</v>
      </c>
      <c r="E472" s="161">
        <v>48.43092672107062</v>
      </c>
      <c r="F472" s="6">
        <v>88474973</v>
      </c>
      <c r="G472" s="3" t="s">
        <v>829</v>
      </c>
      <c r="H472" s="1" t="s">
        <v>1454</v>
      </c>
    </row>
    <row r="473" spans="1:8" ht="15.75" thickTop="1" x14ac:dyDescent="0.25">
      <c r="A473" s="2">
        <v>471</v>
      </c>
      <c r="B473" s="5" t="s">
        <v>2750</v>
      </c>
      <c r="C473" s="3" t="s">
        <v>2176</v>
      </c>
      <c r="D473" s="154">
        <v>49</v>
      </c>
      <c r="E473" s="161">
        <v>49.000062646677556</v>
      </c>
      <c r="F473" s="6">
        <v>3050445</v>
      </c>
      <c r="G473" s="3" t="s">
        <v>2751</v>
      </c>
      <c r="H473" s="1" t="s">
        <v>2752</v>
      </c>
    </row>
    <row r="474" spans="1:8" ht="15.75" thickBot="1" x14ac:dyDescent="0.3">
      <c r="A474" s="3">
        <v>472</v>
      </c>
      <c r="B474" s="5" t="s">
        <v>2753</v>
      </c>
      <c r="C474" s="3" t="s">
        <v>2176</v>
      </c>
      <c r="D474" s="7">
        <v>49</v>
      </c>
      <c r="E474" s="160">
        <v>49</v>
      </c>
      <c r="F474" s="157">
        <v>69113520</v>
      </c>
      <c r="G474" s="3" t="s">
        <v>2754</v>
      </c>
      <c r="H474" s="1" t="s">
        <v>2755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60">
        <v>42.339744173322536</v>
      </c>
      <c r="F475" s="157">
        <v>23486343</v>
      </c>
      <c r="G475" s="3" t="s">
        <v>830</v>
      </c>
      <c r="H475" s="1" t="s">
        <v>1455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60">
        <v>48.962256573994502</v>
      </c>
      <c r="F476" s="157">
        <v>49623296</v>
      </c>
      <c r="G476" s="3" t="s">
        <v>831</v>
      </c>
      <c r="H476" s="1" t="s">
        <v>1456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60">
        <v>29.963871794871793</v>
      </c>
      <c r="F477" s="157">
        <v>2337182</v>
      </c>
      <c r="G477" s="3" t="s">
        <v>832</v>
      </c>
      <c r="H477" s="1" t="s">
        <v>1457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60">
        <v>41.966570605187322</v>
      </c>
      <c r="F478" s="157">
        <v>1310616</v>
      </c>
      <c r="G478" s="3" t="s">
        <v>1094</v>
      </c>
      <c r="H478" s="1" t="s">
        <v>1728</v>
      </c>
    </row>
    <row r="479" spans="1:8" ht="15.75" thickTop="1" x14ac:dyDescent="0.25">
      <c r="A479" s="2">
        <v>477</v>
      </c>
      <c r="B479" s="5" t="s">
        <v>4045</v>
      </c>
      <c r="C479" s="3" t="s">
        <v>2176</v>
      </c>
      <c r="D479" s="7">
        <v>100</v>
      </c>
      <c r="E479" s="160">
        <v>100</v>
      </c>
      <c r="F479" s="157">
        <v>3297860</v>
      </c>
      <c r="G479" s="3" t="s">
        <v>4046</v>
      </c>
      <c r="H479" s="1" t="s">
        <v>4047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60">
        <v>36.813831078928857</v>
      </c>
      <c r="F480" s="157">
        <v>12840344</v>
      </c>
      <c r="G480" s="3" t="s">
        <v>833</v>
      </c>
      <c r="H480" s="1" t="s">
        <v>1458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49</v>
      </c>
      <c r="E481" s="160">
        <v>31.092018870330229</v>
      </c>
      <c r="F481" s="157">
        <v>60963676</v>
      </c>
      <c r="G481" s="3" t="s">
        <v>2086</v>
      </c>
      <c r="H481" s="1" t="s">
        <v>1459</v>
      </c>
    </row>
    <row r="482" spans="1:8" ht="15.75" thickBot="1" x14ac:dyDescent="0.3">
      <c r="A482" s="3">
        <v>480</v>
      </c>
      <c r="B482" s="5" t="s">
        <v>2756</v>
      </c>
      <c r="C482" s="3" t="s">
        <v>2176</v>
      </c>
      <c r="D482" s="7">
        <v>49</v>
      </c>
      <c r="E482" s="160">
        <v>50.413043478260875</v>
      </c>
      <c r="F482" s="157">
        <v>960066</v>
      </c>
      <c r="G482" s="3" t="s">
        <v>2757</v>
      </c>
      <c r="H482" s="1" t="s">
        <v>2758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60">
        <v>28.178122408731319</v>
      </c>
      <c r="F483" s="157">
        <v>628668</v>
      </c>
      <c r="G483" s="3" t="s">
        <v>1095</v>
      </c>
      <c r="H483" s="1" t="s">
        <v>1729</v>
      </c>
    </row>
    <row r="484" spans="1:8" ht="15.75" thickBot="1" x14ac:dyDescent="0.3">
      <c r="A484" s="3">
        <v>482</v>
      </c>
      <c r="B484" s="5" t="s">
        <v>2759</v>
      </c>
      <c r="C484" s="3" t="s">
        <v>2176</v>
      </c>
      <c r="D484" s="7">
        <v>49</v>
      </c>
      <c r="E484" s="160">
        <v>49</v>
      </c>
      <c r="F484" s="157">
        <v>7840000</v>
      </c>
      <c r="G484" s="3" t="s">
        <v>2760</v>
      </c>
      <c r="H484" s="1" t="s">
        <v>2761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7">
        <v>49</v>
      </c>
      <c r="E485" s="161">
        <v>48.099295817755042</v>
      </c>
      <c r="F485" s="6">
        <v>15872758</v>
      </c>
      <c r="G485" s="3" t="s">
        <v>1096</v>
      </c>
      <c r="H485" s="1" t="s">
        <v>1730</v>
      </c>
    </row>
    <row r="486" spans="1:8" ht="15.75" thickBot="1" x14ac:dyDescent="0.3">
      <c r="A486" s="3">
        <v>484</v>
      </c>
      <c r="B486" s="5" t="s">
        <v>4861</v>
      </c>
      <c r="C486" s="3" t="s">
        <v>2176</v>
      </c>
      <c r="D486" s="7">
        <v>49</v>
      </c>
      <c r="E486" s="160">
        <v>49.000056892359659</v>
      </c>
      <c r="F486" s="157">
        <v>3272851</v>
      </c>
      <c r="G486" s="3" t="s">
        <v>4862</v>
      </c>
      <c r="H486" s="1" t="s">
        <v>4863</v>
      </c>
    </row>
    <row r="487" spans="1:8" ht="15.75" thickTop="1" x14ac:dyDescent="0.25">
      <c r="A487" s="2">
        <v>485</v>
      </c>
      <c r="B487" s="5" t="s">
        <v>2762</v>
      </c>
      <c r="C487" s="3" t="s">
        <v>2176</v>
      </c>
      <c r="D487" s="7">
        <v>49</v>
      </c>
      <c r="E487" s="160">
        <v>48.827141934608349</v>
      </c>
      <c r="F487" s="157">
        <v>8347371</v>
      </c>
      <c r="G487" s="3" t="s">
        <v>2763</v>
      </c>
      <c r="H487" s="1" t="s">
        <v>2764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60">
        <v>33.364894592961001</v>
      </c>
      <c r="F488" s="157">
        <v>2174904</v>
      </c>
      <c r="G488" s="3" t="s">
        <v>1097</v>
      </c>
      <c r="H488" s="1" t="s">
        <v>1731</v>
      </c>
    </row>
    <row r="489" spans="1:8" ht="15.75" thickTop="1" x14ac:dyDescent="0.25">
      <c r="A489" s="2">
        <v>487</v>
      </c>
      <c r="B489" s="5" t="s">
        <v>1998</v>
      </c>
      <c r="C489" s="3" t="s">
        <v>1</v>
      </c>
      <c r="D489" s="7">
        <v>49</v>
      </c>
      <c r="E489" s="160">
        <v>48.915222222222219</v>
      </c>
      <c r="F489" s="157">
        <v>13207110</v>
      </c>
      <c r="G489" s="3" t="s">
        <v>1999</v>
      </c>
      <c r="H489" s="1" t="s">
        <v>2000</v>
      </c>
    </row>
    <row r="490" spans="1:8" ht="15.75" thickBot="1" x14ac:dyDescent="0.3">
      <c r="A490" s="3">
        <v>488</v>
      </c>
      <c r="B490" s="5" t="s">
        <v>2765</v>
      </c>
      <c r="C490" s="3" t="s">
        <v>2176</v>
      </c>
      <c r="D490" s="7">
        <v>49</v>
      </c>
      <c r="E490" s="160">
        <v>48.944571865443429</v>
      </c>
      <c r="F490" s="157">
        <v>2560780</v>
      </c>
      <c r="G490" s="3" t="s">
        <v>2766</v>
      </c>
      <c r="H490" s="1" t="s">
        <v>2767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60">
        <v>18.672797692041268</v>
      </c>
      <c r="F491" s="157">
        <v>56446579</v>
      </c>
      <c r="G491" s="3" t="s">
        <v>834</v>
      </c>
      <c r="H491" s="1" t="s">
        <v>1460</v>
      </c>
    </row>
    <row r="492" spans="1:8" ht="15.75" thickBot="1" x14ac:dyDescent="0.3">
      <c r="A492" s="3">
        <v>490</v>
      </c>
      <c r="B492" s="5" t="s">
        <v>2768</v>
      </c>
      <c r="C492" s="3" t="s">
        <v>2176</v>
      </c>
      <c r="D492" s="7">
        <v>49</v>
      </c>
      <c r="E492" s="160">
        <v>49</v>
      </c>
      <c r="F492" s="157">
        <v>1102500</v>
      </c>
      <c r="G492" s="3" t="s">
        <v>2769</v>
      </c>
      <c r="H492" s="1" t="s">
        <v>2770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60">
        <v>21.009333558158684</v>
      </c>
      <c r="F493" s="157">
        <v>423628</v>
      </c>
      <c r="G493" s="3" t="s">
        <v>1098</v>
      </c>
      <c r="H493" s="1" t="s">
        <v>1732</v>
      </c>
    </row>
    <row r="494" spans="1:8" ht="15.75" thickBot="1" x14ac:dyDescent="0.3">
      <c r="A494" s="3">
        <v>492</v>
      </c>
      <c r="B494" s="5" t="s">
        <v>2771</v>
      </c>
      <c r="C494" s="3" t="s">
        <v>2176</v>
      </c>
      <c r="D494" s="7">
        <v>49</v>
      </c>
      <c r="E494" s="160">
        <v>42.207144331564834</v>
      </c>
      <c r="F494" s="157">
        <v>3782752</v>
      </c>
      <c r="G494" s="3" t="s">
        <v>2772</v>
      </c>
      <c r="H494" s="1" t="s">
        <v>2773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60">
        <v>46.657182608695649</v>
      </c>
      <c r="F495" s="157">
        <v>5365576</v>
      </c>
      <c r="G495" s="3" t="s">
        <v>1099</v>
      </c>
      <c r="H495" s="1" t="s">
        <v>1733</v>
      </c>
    </row>
    <row r="496" spans="1:8" ht="15.75" thickBot="1" x14ac:dyDescent="0.3">
      <c r="A496" s="3">
        <v>494</v>
      </c>
      <c r="B496" s="5" t="s">
        <v>4228</v>
      </c>
      <c r="C496" s="3" t="s">
        <v>1</v>
      </c>
      <c r="D496" s="7">
        <v>30</v>
      </c>
      <c r="E496" s="160">
        <v>4.4798597308582533</v>
      </c>
      <c r="F496" s="157">
        <v>43947415</v>
      </c>
      <c r="G496" s="3" t="s">
        <v>4231</v>
      </c>
      <c r="H496" s="1" t="s">
        <v>4232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60">
        <v>30.256143141487378</v>
      </c>
      <c r="F497" s="157">
        <v>15114302</v>
      </c>
      <c r="G497" s="3" t="s">
        <v>835</v>
      </c>
      <c r="H497" s="1" t="s">
        <v>1461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60">
        <v>33.219152963550869</v>
      </c>
      <c r="F498" s="157">
        <v>31531424</v>
      </c>
      <c r="G498" s="3" t="s">
        <v>836</v>
      </c>
      <c r="H498" s="1" t="s">
        <v>1462</v>
      </c>
    </row>
    <row r="499" spans="1:8" ht="15.75" thickTop="1" x14ac:dyDescent="0.25">
      <c r="A499" s="2">
        <v>497</v>
      </c>
      <c r="B499" s="5" t="s">
        <v>2774</v>
      </c>
      <c r="C499" s="3" t="s">
        <v>2176</v>
      </c>
      <c r="D499" s="7">
        <v>5</v>
      </c>
      <c r="E499" s="160">
        <v>4.9391499999999997</v>
      </c>
      <c r="F499" s="157">
        <v>493915</v>
      </c>
      <c r="G499" s="3" t="s">
        <v>2775</v>
      </c>
      <c r="H499" s="1" t="s">
        <v>2776</v>
      </c>
    </row>
    <row r="500" spans="1:8" ht="15.75" thickBot="1" x14ac:dyDescent="0.3">
      <c r="A500" s="3">
        <v>498</v>
      </c>
      <c r="B500" s="5" t="s">
        <v>409</v>
      </c>
      <c r="C500" s="3" t="s">
        <v>2176</v>
      </c>
      <c r="D500" s="7">
        <v>55.550899999999999</v>
      </c>
      <c r="E500" s="160">
        <v>48.913595102937727</v>
      </c>
      <c r="F500" s="157">
        <v>8227208</v>
      </c>
      <c r="G500" s="3" t="s">
        <v>1100</v>
      </c>
      <c r="H500" s="1" t="s">
        <v>1734</v>
      </c>
    </row>
    <row r="501" spans="1:8" ht="15.75" thickTop="1" x14ac:dyDescent="0.25">
      <c r="A501" s="2">
        <v>499</v>
      </c>
      <c r="B501" s="5" t="s">
        <v>2777</v>
      </c>
      <c r="C501" s="3" t="s">
        <v>2176</v>
      </c>
      <c r="D501" s="7">
        <v>49</v>
      </c>
      <c r="E501" s="160">
        <v>44.391785636013402</v>
      </c>
      <c r="F501" s="157">
        <v>3463638</v>
      </c>
      <c r="G501" s="3" t="s">
        <v>2778</v>
      </c>
      <c r="H501" s="1" t="s">
        <v>2779</v>
      </c>
    </row>
    <row r="502" spans="1:8" ht="15.75" thickBot="1" x14ac:dyDescent="0.3">
      <c r="A502" s="3">
        <v>500</v>
      </c>
      <c r="B502" s="5" t="s">
        <v>3994</v>
      </c>
      <c r="C502" s="3" t="s">
        <v>2176</v>
      </c>
      <c r="D502" s="7">
        <v>49</v>
      </c>
      <c r="E502" s="160">
        <v>48.99999905904405</v>
      </c>
      <c r="F502" s="157">
        <v>15622410</v>
      </c>
      <c r="G502" s="3" t="s">
        <v>3995</v>
      </c>
      <c r="H502" s="1" t="s">
        <v>3996</v>
      </c>
    </row>
    <row r="503" spans="1:8" ht="15.75" thickTop="1" x14ac:dyDescent="0.25">
      <c r="A503" s="2">
        <v>501</v>
      </c>
      <c r="B503" s="5" t="s">
        <v>2780</v>
      </c>
      <c r="C503" s="3" t="s">
        <v>2176</v>
      </c>
      <c r="D503" s="7">
        <v>49</v>
      </c>
      <c r="E503" s="160">
        <v>49</v>
      </c>
      <c r="F503" s="157">
        <v>2058000</v>
      </c>
      <c r="G503" s="3" t="s">
        <v>2781</v>
      </c>
      <c r="H503" s="1" t="s">
        <v>2782</v>
      </c>
    </row>
    <row r="504" spans="1:8" ht="15.75" thickBot="1" x14ac:dyDescent="0.3">
      <c r="A504" s="3">
        <v>502</v>
      </c>
      <c r="B504" s="5" t="s">
        <v>2783</v>
      </c>
      <c r="C504" s="3" t="s">
        <v>2176</v>
      </c>
      <c r="D504" s="7">
        <v>49</v>
      </c>
      <c r="E504" s="160">
        <v>49.000000000000007</v>
      </c>
      <c r="F504" s="157">
        <v>2156000</v>
      </c>
      <c r="G504" s="3" t="s">
        <v>2784</v>
      </c>
      <c r="H504" s="1" t="s">
        <v>2785</v>
      </c>
    </row>
    <row r="505" spans="1:8" ht="15.75" thickTop="1" x14ac:dyDescent="0.25">
      <c r="A505" s="2">
        <v>503</v>
      </c>
      <c r="B505" s="5" t="s">
        <v>2786</v>
      </c>
      <c r="C505" s="3" t="s">
        <v>2176</v>
      </c>
      <c r="D505" s="7">
        <v>51.536099999999998</v>
      </c>
      <c r="E505" s="160">
        <v>49.187315267677363</v>
      </c>
      <c r="F505" s="157">
        <v>18961228</v>
      </c>
      <c r="G505" s="3" t="s">
        <v>2787</v>
      </c>
      <c r="H505" s="1" t="s">
        <v>2788</v>
      </c>
    </row>
    <row r="506" spans="1:8" ht="15.75" thickBot="1" x14ac:dyDescent="0.3">
      <c r="A506" s="3">
        <v>504</v>
      </c>
      <c r="B506" s="5" t="s">
        <v>4094</v>
      </c>
      <c r="C506" s="3" t="s">
        <v>2176</v>
      </c>
      <c r="D506" s="7">
        <v>49</v>
      </c>
      <c r="E506" s="160">
        <v>49</v>
      </c>
      <c r="F506" s="157">
        <v>2940000</v>
      </c>
      <c r="G506" s="3" t="s">
        <v>4095</v>
      </c>
      <c r="H506" s="1" t="s">
        <v>4096</v>
      </c>
    </row>
    <row r="507" spans="1:8" ht="15.75" thickTop="1" x14ac:dyDescent="0.25">
      <c r="A507" s="2">
        <v>505</v>
      </c>
      <c r="B507" s="5" t="s">
        <v>2789</v>
      </c>
      <c r="C507" s="3" t="s">
        <v>2176</v>
      </c>
      <c r="D507" s="7">
        <v>49</v>
      </c>
      <c r="E507" s="160">
        <v>48.999994622181354</v>
      </c>
      <c r="F507" s="157">
        <v>4555750</v>
      </c>
      <c r="G507" s="3" t="s">
        <v>2790</v>
      </c>
      <c r="H507" s="1" t="s">
        <v>2791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60">
        <v>10.9543</v>
      </c>
      <c r="F508" s="157">
        <v>109543</v>
      </c>
      <c r="G508" s="3" t="s">
        <v>1101</v>
      </c>
      <c r="H508" s="1" t="s">
        <v>1735</v>
      </c>
    </row>
    <row r="509" spans="1:8" ht="15.75" thickTop="1" x14ac:dyDescent="0.25">
      <c r="A509" s="2">
        <v>507</v>
      </c>
      <c r="B509" s="5" t="s">
        <v>2792</v>
      </c>
      <c r="C509" s="3" t="s">
        <v>2176</v>
      </c>
      <c r="D509" s="7">
        <v>49</v>
      </c>
      <c r="E509" s="160">
        <v>49</v>
      </c>
      <c r="F509" s="157">
        <v>4459000</v>
      </c>
      <c r="G509" s="3" t="s">
        <v>2793</v>
      </c>
      <c r="H509" s="1" t="s">
        <v>2794</v>
      </c>
    </row>
    <row r="510" spans="1:8" ht="15.75" thickBot="1" x14ac:dyDescent="0.3">
      <c r="A510" s="3">
        <v>508</v>
      </c>
      <c r="B510" s="5" t="s">
        <v>2795</v>
      </c>
      <c r="C510" s="3" t="s">
        <v>2176</v>
      </c>
      <c r="D510" s="7">
        <v>49</v>
      </c>
      <c r="E510" s="160">
        <v>49.000064039514029</v>
      </c>
      <c r="F510" s="157">
        <v>2984099</v>
      </c>
      <c r="G510" s="3" t="s">
        <v>4796</v>
      </c>
      <c r="H510" s="1" t="s">
        <v>2796</v>
      </c>
    </row>
    <row r="511" spans="1:8" ht="15.75" thickTop="1" x14ac:dyDescent="0.25">
      <c r="A511" s="2">
        <v>509</v>
      </c>
      <c r="B511" s="5" t="s">
        <v>4409</v>
      </c>
      <c r="C511" s="3" t="s">
        <v>2176</v>
      </c>
      <c r="D511" s="7">
        <v>49</v>
      </c>
      <c r="E511" s="160">
        <v>49</v>
      </c>
      <c r="F511" s="157">
        <v>4900000</v>
      </c>
      <c r="G511" s="3" t="s">
        <v>4410</v>
      </c>
      <c r="H511" s="1" t="s">
        <v>4411</v>
      </c>
    </row>
    <row r="512" spans="1:8" ht="15.75" thickBot="1" x14ac:dyDescent="0.3">
      <c r="A512" s="3">
        <v>510</v>
      </c>
      <c r="B512" s="5" t="s">
        <v>4412</v>
      </c>
      <c r="C512" s="3" t="s">
        <v>2176</v>
      </c>
      <c r="D512" s="7">
        <v>100</v>
      </c>
      <c r="E512" s="160">
        <v>9.9460000000000015</v>
      </c>
      <c r="F512" s="157">
        <v>994600</v>
      </c>
      <c r="G512" s="3" t="s">
        <v>4413</v>
      </c>
      <c r="H512" s="1" t="s">
        <v>4414</v>
      </c>
    </row>
    <row r="513" spans="1:8" ht="15.75" thickTop="1" x14ac:dyDescent="0.25">
      <c r="A513" s="2">
        <v>511</v>
      </c>
      <c r="B513" s="5" t="s">
        <v>2797</v>
      </c>
      <c r="C513" s="3" t="s">
        <v>2176</v>
      </c>
      <c r="D513" s="7">
        <v>49</v>
      </c>
      <c r="E513" s="160">
        <v>49</v>
      </c>
      <c r="F513" s="157">
        <v>622300</v>
      </c>
      <c r="G513" s="3" t="s">
        <v>2798</v>
      </c>
      <c r="H513" s="1" t="s">
        <v>2799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60">
        <v>51.050607681415215</v>
      </c>
      <c r="F514" s="157">
        <v>6085600</v>
      </c>
      <c r="G514" s="3" t="s">
        <v>1102</v>
      </c>
      <c r="H514" s="1" t="s">
        <v>1736</v>
      </c>
    </row>
    <row r="515" spans="1:8" ht="15.75" thickTop="1" x14ac:dyDescent="0.25">
      <c r="A515" s="2">
        <v>513</v>
      </c>
      <c r="B515" s="5" t="s">
        <v>2800</v>
      </c>
      <c r="C515" s="3" t="s">
        <v>2176</v>
      </c>
      <c r="D515" s="7">
        <v>69.743600000000001</v>
      </c>
      <c r="E515" s="160">
        <v>69.743541333406569</v>
      </c>
      <c r="F515" s="157">
        <v>12190362</v>
      </c>
      <c r="G515" s="3" t="s">
        <v>2801</v>
      </c>
      <c r="H515" s="1" t="s">
        <v>2802</v>
      </c>
    </row>
    <row r="516" spans="1:8" ht="15.75" thickBot="1" x14ac:dyDescent="0.3">
      <c r="A516" s="3">
        <v>514</v>
      </c>
      <c r="B516" s="5" t="s">
        <v>2803</v>
      </c>
      <c r="C516" s="3" t="s">
        <v>2176</v>
      </c>
      <c r="D516" s="7">
        <v>49</v>
      </c>
      <c r="E516" s="160">
        <v>48.979647563643766</v>
      </c>
      <c r="F516" s="157">
        <v>2887889</v>
      </c>
      <c r="G516" s="3" t="s">
        <v>2804</v>
      </c>
      <c r="H516" s="1" t="s">
        <v>2805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60">
        <v>48.648036529680368</v>
      </c>
      <c r="F517" s="157">
        <v>7990440</v>
      </c>
      <c r="G517" s="3" t="s">
        <v>1103</v>
      </c>
      <c r="H517" s="1" t="s">
        <v>1737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61">
        <v>46.887728945863962</v>
      </c>
      <c r="F518" s="6">
        <v>16362106</v>
      </c>
      <c r="G518" s="3" t="s">
        <v>1104</v>
      </c>
      <c r="H518" s="1" t="s">
        <v>1738</v>
      </c>
    </row>
    <row r="519" spans="1:8" ht="15.75" thickTop="1" x14ac:dyDescent="0.25">
      <c r="A519" s="2">
        <v>517</v>
      </c>
      <c r="B519" s="5" t="s">
        <v>2806</v>
      </c>
      <c r="C519" s="3" t="s">
        <v>2176</v>
      </c>
      <c r="D519" s="7">
        <v>49</v>
      </c>
      <c r="E519" s="160">
        <v>49</v>
      </c>
      <c r="F519" s="157">
        <v>705600</v>
      </c>
      <c r="G519" s="3" t="s">
        <v>2807</v>
      </c>
      <c r="H519" s="1" t="s">
        <v>2808</v>
      </c>
    </row>
    <row r="520" spans="1:8" ht="15.75" thickBot="1" x14ac:dyDescent="0.3">
      <c r="A520" s="3">
        <v>518</v>
      </c>
      <c r="B520" s="5" t="s">
        <v>4921</v>
      </c>
      <c r="C520" s="3" t="s">
        <v>694</v>
      </c>
      <c r="D520" s="154">
        <v>49</v>
      </c>
      <c r="E520" s="161">
        <v>47.749000000000002</v>
      </c>
      <c r="F520" s="6">
        <v>4774900</v>
      </c>
      <c r="G520" s="3" t="s">
        <v>4922</v>
      </c>
      <c r="H520" s="1" t="s">
        <v>4923</v>
      </c>
    </row>
    <row r="521" spans="1:8" ht="15.75" thickTop="1" x14ac:dyDescent="0.25">
      <c r="A521" s="2">
        <v>519</v>
      </c>
      <c r="B521" s="5" t="s">
        <v>2809</v>
      </c>
      <c r="C521" s="3" t="s">
        <v>2176</v>
      </c>
      <c r="D521" s="7">
        <v>49</v>
      </c>
      <c r="E521" s="160">
        <v>49</v>
      </c>
      <c r="F521" s="157">
        <v>676200</v>
      </c>
      <c r="G521" s="3" t="s">
        <v>2810</v>
      </c>
      <c r="H521" s="1" t="s">
        <v>2811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60">
        <v>47.784827349274721</v>
      </c>
      <c r="F522" s="157">
        <v>119339787</v>
      </c>
      <c r="G522" s="3" t="s">
        <v>837</v>
      </c>
      <c r="H522" s="1" t="s">
        <v>1463</v>
      </c>
    </row>
    <row r="523" spans="1:8" ht="15.75" thickTop="1" x14ac:dyDescent="0.25">
      <c r="A523" s="2">
        <v>521</v>
      </c>
      <c r="B523" s="5" t="s">
        <v>2812</v>
      </c>
      <c r="C523" s="3" t="s">
        <v>2176</v>
      </c>
      <c r="D523" s="7">
        <v>0</v>
      </c>
      <c r="E523" s="160" t="e">
        <v>#VALUE!</v>
      </c>
      <c r="F523" s="157" t="s">
        <v>4942</v>
      </c>
      <c r="G523" s="3" t="s">
        <v>2813</v>
      </c>
      <c r="H523" s="1" t="s">
        <v>2814</v>
      </c>
    </row>
    <row r="524" spans="1:8" ht="15.75" thickBot="1" x14ac:dyDescent="0.3">
      <c r="A524" s="3">
        <v>522</v>
      </c>
      <c r="B524" s="5" t="s">
        <v>2002</v>
      </c>
      <c r="C524" s="3" t="s">
        <v>1</v>
      </c>
      <c r="D524" s="7">
        <v>49</v>
      </c>
      <c r="E524" s="160">
        <v>46.586142426482937</v>
      </c>
      <c r="F524" s="157">
        <v>26576770</v>
      </c>
      <c r="G524" s="3" t="s">
        <v>4631</v>
      </c>
      <c r="H524" s="1" t="s">
        <v>2003</v>
      </c>
    </row>
    <row r="525" spans="1:8" ht="15.75" thickTop="1" x14ac:dyDescent="0.25">
      <c r="A525" s="2">
        <v>523</v>
      </c>
      <c r="B525" s="5" t="s">
        <v>2815</v>
      </c>
      <c r="C525" s="3" t="s">
        <v>2176</v>
      </c>
      <c r="D525" s="7">
        <v>49</v>
      </c>
      <c r="E525" s="160">
        <v>26.595530668275526</v>
      </c>
      <c r="F525" s="157">
        <v>5483783</v>
      </c>
      <c r="G525" s="3" t="s">
        <v>2816</v>
      </c>
      <c r="H525" s="1" t="s">
        <v>2817</v>
      </c>
    </row>
    <row r="526" spans="1:8" ht="15.75" thickBot="1" x14ac:dyDescent="0.3">
      <c r="A526" s="3">
        <v>524</v>
      </c>
      <c r="B526" s="5" t="s">
        <v>2030</v>
      </c>
      <c r="C526" s="3" t="s">
        <v>1</v>
      </c>
      <c r="D526" s="7">
        <v>49</v>
      </c>
      <c r="E526" s="161">
        <v>48.386675044883312</v>
      </c>
      <c r="F526" s="6">
        <v>13475689</v>
      </c>
      <c r="G526" s="3" t="s">
        <v>4946</v>
      </c>
      <c r="H526" s="1" t="s">
        <v>2087</v>
      </c>
    </row>
    <row r="527" spans="1:8" ht="15.75" thickTop="1" x14ac:dyDescent="0.25">
      <c r="A527" s="2">
        <v>525</v>
      </c>
      <c r="B527" s="5" t="s">
        <v>4880</v>
      </c>
      <c r="C527" s="3" t="s">
        <v>2176</v>
      </c>
      <c r="D527" s="7">
        <v>49</v>
      </c>
      <c r="E527" s="160">
        <v>49</v>
      </c>
      <c r="F527" s="157">
        <v>3675000</v>
      </c>
      <c r="G527" s="3" t="s">
        <v>4881</v>
      </c>
      <c r="H527" s="1" t="s">
        <v>4882</v>
      </c>
    </row>
    <row r="528" spans="1:8" ht="15.75" thickBot="1" x14ac:dyDescent="0.3">
      <c r="A528" s="3">
        <v>526</v>
      </c>
      <c r="B528" s="5" t="s">
        <v>2818</v>
      </c>
      <c r="C528" s="3" t="s">
        <v>2176</v>
      </c>
      <c r="D528" s="7">
        <v>49</v>
      </c>
      <c r="E528" s="160">
        <v>49.000003890127246</v>
      </c>
      <c r="F528" s="157">
        <v>6297995</v>
      </c>
      <c r="G528" s="3" t="s">
        <v>2819</v>
      </c>
      <c r="H528" s="1" t="s">
        <v>2820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60">
        <v>48.876532745394023</v>
      </c>
      <c r="F529" s="157">
        <v>10264023</v>
      </c>
      <c r="G529" s="3" t="s">
        <v>1105</v>
      </c>
      <c r="H529" s="1" t="s">
        <v>1739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60">
        <v>45.985250000000008</v>
      </c>
      <c r="F530" s="157">
        <v>23728389</v>
      </c>
      <c r="G530" s="3" t="s">
        <v>1106</v>
      </c>
      <c r="H530" s="1" t="s">
        <v>1740</v>
      </c>
    </row>
    <row r="531" spans="1:8" ht="15.75" thickTop="1" x14ac:dyDescent="0.25">
      <c r="A531" s="2">
        <v>529</v>
      </c>
      <c r="B531" s="5" t="s">
        <v>2821</v>
      </c>
      <c r="C531" s="3" t="s">
        <v>2176</v>
      </c>
      <c r="D531" s="7">
        <v>49</v>
      </c>
      <c r="E531" s="160">
        <v>49</v>
      </c>
      <c r="F531" s="157">
        <v>1960000</v>
      </c>
      <c r="G531" s="3" t="s">
        <v>2822</v>
      </c>
      <c r="H531" s="1" t="s">
        <v>2823</v>
      </c>
    </row>
    <row r="532" spans="1:8" ht="15.75" thickBot="1" x14ac:dyDescent="0.3">
      <c r="A532" s="3">
        <v>530</v>
      </c>
      <c r="B532" s="5" t="s">
        <v>2056</v>
      </c>
      <c r="C532" s="3" t="s">
        <v>694</v>
      </c>
      <c r="D532" s="7">
        <v>49</v>
      </c>
      <c r="E532" s="160">
        <v>48.605695489671611</v>
      </c>
      <c r="F532" s="157">
        <v>2981974</v>
      </c>
      <c r="G532" s="3" t="s">
        <v>2143</v>
      </c>
      <c r="H532" s="1" t="s">
        <v>2144</v>
      </c>
    </row>
    <row r="533" spans="1:8" ht="15.75" thickTop="1" x14ac:dyDescent="0.25">
      <c r="A533" s="2">
        <v>531</v>
      </c>
      <c r="B533" s="5" t="s">
        <v>2824</v>
      </c>
      <c r="C533" s="3" t="s">
        <v>2176</v>
      </c>
      <c r="D533" s="7">
        <v>49</v>
      </c>
      <c r="E533" s="160">
        <v>48.627958838649029</v>
      </c>
      <c r="F533" s="157">
        <v>16748923</v>
      </c>
      <c r="G533" s="3" t="s">
        <v>2825</v>
      </c>
      <c r="H533" s="1" t="s">
        <v>2826</v>
      </c>
    </row>
    <row r="534" spans="1:8" ht="15.75" thickBot="1" x14ac:dyDescent="0.3">
      <c r="A534" s="3">
        <v>532</v>
      </c>
      <c r="B534" s="5" t="s">
        <v>2827</v>
      </c>
      <c r="C534" s="3" t="s">
        <v>2176</v>
      </c>
      <c r="D534" s="7">
        <v>49</v>
      </c>
      <c r="E534" s="160">
        <v>17.583333333333336</v>
      </c>
      <c r="F534" s="157">
        <v>527500</v>
      </c>
      <c r="G534" s="3" t="s">
        <v>2828</v>
      </c>
      <c r="H534" s="1" t="s">
        <v>2829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60">
        <v>43.347390537945799</v>
      </c>
      <c r="F535" s="157">
        <v>11016826</v>
      </c>
      <c r="G535" s="3" t="s">
        <v>1107</v>
      </c>
      <c r="H535" s="1" t="s">
        <v>4659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60">
        <v>40.008250000000004</v>
      </c>
      <c r="F536" s="157">
        <v>8001650</v>
      </c>
      <c r="G536" s="3" t="s">
        <v>1108</v>
      </c>
      <c r="H536" s="1" t="s">
        <v>4660</v>
      </c>
    </row>
    <row r="537" spans="1:8" ht="15.75" thickTop="1" x14ac:dyDescent="0.25">
      <c r="A537" s="2">
        <v>535</v>
      </c>
      <c r="B537" s="5" t="s">
        <v>4048</v>
      </c>
      <c r="C537" s="3" t="s">
        <v>2176</v>
      </c>
      <c r="D537" s="7">
        <v>49</v>
      </c>
      <c r="E537" s="160">
        <v>49.000000000000007</v>
      </c>
      <c r="F537" s="157">
        <v>1078000</v>
      </c>
      <c r="G537" s="3" t="s">
        <v>4049</v>
      </c>
      <c r="H537" s="1" t="s">
        <v>4050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60">
        <v>47.954170669834681</v>
      </c>
      <c r="F538" s="157">
        <v>21207919</v>
      </c>
      <c r="G538" s="3" t="s">
        <v>838</v>
      </c>
      <c r="H538" s="1" t="s">
        <v>1464</v>
      </c>
    </row>
    <row r="539" spans="1:8" ht="15.75" thickTop="1" x14ac:dyDescent="0.25">
      <c r="A539" s="2">
        <v>537</v>
      </c>
      <c r="B539" s="5" t="s">
        <v>2830</v>
      </c>
      <c r="C539" s="3" t="s">
        <v>2176</v>
      </c>
      <c r="D539" s="7">
        <v>49</v>
      </c>
      <c r="E539" s="160">
        <v>48.763636363636365</v>
      </c>
      <c r="F539" s="157">
        <v>804600</v>
      </c>
      <c r="G539" s="3" t="s">
        <v>2831</v>
      </c>
      <c r="H539" s="1" t="s">
        <v>2832</v>
      </c>
    </row>
    <row r="540" spans="1:8" ht="15.75" thickBot="1" x14ac:dyDescent="0.3">
      <c r="A540" s="3">
        <v>538</v>
      </c>
      <c r="B540" s="5" t="s">
        <v>3968</v>
      </c>
      <c r="C540" s="3" t="s">
        <v>2176</v>
      </c>
      <c r="D540" s="7">
        <v>49</v>
      </c>
      <c r="E540" s="160">
        <v>49.000038296861952</v>
      </c>
      <c r="F540" s="157">
        <v>3198698</v>
      </c>
      <c r="G540" s="3" t="s">
        <v>3969</v>
      </c>
      <c r="H540" s="1" t="s">
        <v>3970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60">
        <v>43.028402840284038</v>
      </c>
      <c r="F541" s="157">
        <v>430241</v>
      </c>
      <c r="G541" s="3" t="s">
        <v>1109</v>
      </c>
      <c r="H541" s="1" t="s">
        <v>1741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60">
        <v>47.200238095238092</v>
      </c>
      <c r="F542" s="157">
        <v>9912050</v>
      </c>
      <c r="G542" s="3" t="s">
        <v>2088</v>
      </c>
      <c r="H542" s="1" t="s">
        <v>1465</v>
      </c>
    </row>
    <row r="543" spans="1:8" ht="15.75" thickTop="1" x14ac:dyDescent="0.25">
      <c r="A543" s="2">
        <v>541</v>
      </c>
      <c r="B543" s="5" t="s">
        <v>2833</v>
      </c>
      <c r="C543" s="3" t="s">
        <v>2176</v>
      </c>
      <c r="D543" s="7">
        <v>49</v>
      </c>
      <c r="E543" s="160">
        <v>49</v>
      </c>
      <c r="F543" s="157">
        <v>4410000</v>
      </c>
      <c r="G543" s="3" t="s">
        <v>2834</v>
      </c>
      <c r="H543" s="1" t="s">
        <v>2835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60">
        <v>29.934864371787473</v>
      </c>
      <c r="F544" s="157">
        <v>3864127</v>
      </c>
      <c r="G544" s="3" t="s">
        <v>1110</v>
      </c>
      <c r="H544" s="1" t="s">
        <v>1742</v>
      </c>
    </row>
    <row r="545" spans="1:8" ht="15.75" thickTop="1" x14ac:dyDescent="0.25">
      <c r="A545" s="2">
        <v>543</v>
      </c>
      <c r="B545" s="5" t="s">
        <v>2836</v>
      </c>
      <c r="C545" s="3" t="s">
        <v>2176</v>
      </c>
      <c r="D545" s="7">
        <v>49</v>
      </c>
      <c r="E545" s="160">
        <v>48.884749999999997</v>
      </c>
      <c r="F545" s="157">
        <v>3910780</v>
      </c>
      <c r="G545" s="3" t="s">
        <v>2837</v>
      </c>
      <c r="H545" s="1" t="s">
        <v>2838</v>
      </c>
    </row>
    <row r="546" spans="1:8" ht="15.75" thickBot="1" x14ac:dyDescent="0.3">
      <c r="A546" s="3">
        <v>544</v>
      </c>
      <c r="B546" s="5" t="s">
        <v>3944</v>
      </c>
      <c r="C546" s="3" t="s">
        <v>2176</v>
      </c>
      <c r="D546" s="7">
        <v>49</v>
      </c>
      <c r="E546" s="160">
        <v>48.98183278146869</v>
      </c>
      <c r="F546" s="157">
        <v>110532012</v>
      </c>
      <c r="G546" s="3" t="s">
        <v>3945</v>
      </c>
      <c r="H546" s="1" t="s">
        <v>3946</v>
      </c>
    </row>
    <row r="547" spans="1:8" ht="15.75" thickTop="1" x14ac:dyDescent="0.25">
      <c r="A547" s="2">
        <v>545</v>
      </c>
      <c r="B547" s="5" t="s">
        <v>2839</v>
      </c>
      <c r="C547" s="3" t="s">
        <v>2176</v>
      </c>
      <c r="D547" s="7">
        <v>49</v>
      </c>
      <c r="E547" s="160">
        <v>48.992631578947368</v>
      </c>
      <c r="F547" s="157">
        <v>4654300</v>
      </c>
      <c r="G547" s="3" t="s">
        <v>2840</v>
      </c>
      <c r="H547" s="1" t="s">
        <v>2841</v>
      </c>
    </row>
    <row r="548" spans="1:8" ht="15.75" thickBot="1" x14ac:dyDescent="0.3">
      <c r="A548" s="3">
        <v>546</v>
      </c>
      <c r="B548" s="5" t="s">
        <v>2842</v>
      </c>
      <c r="C548" s="3" t="s">
        <v>2176</v>
      </c>
      <c r="D548" s="7">
        <v>49</v>
      </c>
      <c r="E548" s="160">
        <v>48.47784</v>
      </c>
      <c r="F548" s="157">
        <v>242389200</v>
      </c>
      <c r="G548" s="3" t="s">
        <v>2843</v>
      </c>
      <c r="H548" s="1" t="s">
        <v>2844</v>
      </c>
    </row>
    <row r="549" spans="1:8" ht="15.75" thickTop="1" x14ac:dyDescent="0.25">
      <c r="A549" s="2">
        <v>547</v>
      </c>
      <c r="B549" s="5" t="s">
        <v>2845</v>
      </c>
      <c r="C549" s="3" t="s">
        <v>2176</v>
      </c>
      <c r="D549" s="7">
        <v>49</v>
      </c>
      <c r="E549" s="160">
        <v>52.070295688212319</v>
      </c>
      <c r="F549" s="157">
        <v>9799890</v>
      </c>
      <c r="G549" s="3" t="s">
        <v>2846</v>
      </c>
      <c r="H549" s="1" t="s">
        <v>2847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60">
        <v>48.181433959234539</v>
      </c>
      <c r="F550" s="157">
        <v>427294108</v>
      </c>
      <c r="G550" s="3" t="s">
        <v>839</v>
      </c>
      <c r="H550" s="1" t="s">
        <v>4644</v>
      </c>
    </row>
    <row r="551" spans="1:8" ht="15.75" thickTop="1" x14ac:dyDescent="0.25">
      <c r="A551" s="2">
        <v>549</v>
      </c>
      <c r="B551" s="5" t="s">
        <v>4097</v>
      </c>
      <c r="C551" s="3" t="s">
        <v>2176</v>
      </c>
      <c r="D551" s="7">
        <v>49</v>
      </c>
      <c r="E551" s="160">
        <v>48.360807401177468</v>
      </c>
      <c r="F551" s="157">
        <v>5750100</v>
      </c>
      <c r="G551" s="3" t="s">
        <v>4098</v>
      </c>
      <c r="H551" s="1" t="s">
        <v>4099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60">
        <v>48.070750000000004</v>
      </c>
      <c r="F552" s="157">
        <v>9614150</v>
      </c>
      <c r="G552" s="3" t="s">
        <v>1111</v>
      </c>
      <c r="H552" s="1" t="s">
        <v>1743</v>
      </c>
    </row>
    <row r="553" spans="1:8" ht="15.75" thickTop="1" x14ac:dyDescent="0.25">
      <c r="A553" s="2">
        <v>551</v>
      </c>
      <c r="B553" s="5" t="s">
        <v>2848</v>
      </c>
      <c r="C553" s="3" t="s">
        <v>2176</v>
      </c>
      <c r="D553" s="7">
        <v>49</v>
      </c>
      <c r="E553" s="160">
        <v>46.33</v>
      </c>
      <c r="F553" s="157">
        <v>2316500</v>
      </c>
      <c r="G553" s="3" t="s">
        <v>2849</v>
      </c>
      <c r="H553" s="1" t="s">
        <v>2850</v>
      </c>
    </row>
    <row r="554" spans="1:8" ht="15.75" thickBot="1" x14ac:dyDescent="0.3">
      <c r="A554" s="3">
        <v>552</v>
      </c>
      <c r="B554" s="5" t="s">
        <v>4803</v>
      </c>
      <c r="C554" s="3" t="s">
        <v>2176</v>
      </c>
      <c r="D554" s="7">
        <v>49</v>
      </c>
      <c r="E554" s="160">
        <v>3.4324350000000003</v>
      </c>
      <c r="F554" s="157">
        <v>686487</v>
      </c>
      <c r="G554" s="3" t="s">
        <v>4804</v>
      </c>
      <c r="H554" s="1" t="s">
        <v>4805</v>
      </c>
    </row>
    <row r="555" spans="1:8" ht="15.75" thickTop="1" x14ac:dyDescent="0.25">
      <c r="A555" s="2">
        <v>553</v>
      </c>
      <c r="B555" s="5" t="s">
        <v>2851</v>
      </c>
      <c r="C555" s="3" t="s">
        <v>2176</v>
      </c>
      <c r="D555" s="7">
        <v>49</v>
      </c>
      <c r="E555" s="160">
        <v>49</v>
      </c>
      <c r="F555" s="157">
        <v>2695000</v>
      </c>
      <c r="G555" s="3" t="s">
        <v>2852</v>
      </c>
      <c r="H555" s="1" t="s">
        <v>2853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60">
        <v>49.898163475788913</v>
      </c>
      <c r="F556" s="157">
        <v>34543800</v>
      </c>
      <c r="G556" s="3" t="s">
        <v>1112</v>
      </c>
      <c r="H556" s="1" t="s">
        <v>1744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60">
        <v>48.976303542655998</v>
      </c>
      <c r="F557" s="157">
        <v>3918070</v>
      </c>
      <c r="G557" s="3" t="s">
        <v>840</v>
      </c>
      <c r="H557" s="1" t="s">
        <v>4645</v>
      </c>
    </row>
    <row r="558" spans="1:8" ht="15.75" thickBot="1" x14ac:dyDescent="0.3">
      <c r="A558" s="3">
        <v>556</v>
      </c>
      <c r="B558" s="5" t="s">
        <v>2854</v>
      </c>
      <c r="C558" s="3" t="s">
        <v>2176</v>
      </c>
      <c r="D558" s="7">
        <v>49</v>
      </c>
      <c r="E558" s="160">
        <v>51.482008093623534</v>
      </c>
      <c r="F558" s="157">
        <v>1882800</v>
      </c>
      <c r="G558" s="3" t="s">
        <v>2855</v>
      </c>
      <c r="H558" s="1" t="s">
        <v>2856</v>
      </c>
    </row>
    <row r="559" spans="1:8" ht="15.75" thickTop="1" x14ac:dyDescent="0.25">
      <c r="A559" s="2">
        <v>557</v>
      </c>
      <c r="B559" s="5" t="s">
        <v>2857</v>
      </c>
      <c r="C559" s="3" t="s">
        <v>2176</v>
      </c>
      <c r="D559" s="7">
        <v>49</v>
      </c>
      <c r="E559" s="160">
        <v>48.999998796136559</v>
      </c>
      <c r="F559" s="157">
        <v>4070229</v>
      </c>
      <c r="G559" s="3" t="s">
        <v>2858</v>
      </c>
      <c r="H559" s="1" t="s">
        <v>2859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60">
        <v>9.0690919140998183</v>
      </c>
      <c r="F560" s="157">
        <v>192619078</v>
      </c>
      <c r="G560" s="3" t="s">
        <v>841</v>
      </c>
      <c r="H560" s="1" t="s">
        <v>1466</v>
      </c>
    </row>
    <row r="561" spans="1:8" ht="15.75" thickTop="1" x14ac:dyDescent="0.25">
      <c r="A561" s="2">
        <v>559</v>
      </c>
      <c r="B561" s="5" t="s">
        <v>4131</v>
      </c>
      <c r="C561" s="3" t="s">
        <v>2176</v>
      </c>
      <c r="D561" s="7">
        <v>49</v>
      </c>
      <c r="E561" s="160">
        <v>49</v>
      </c>
      <c r="F561" s="157">
        <v>4116000</v>
      </c>
      <c r="G561" s="3" t="s">
        <v>4132</v>
      </c>
      <c r="H561" s="1" t="s">
        <v>4133</v>
      </c>
    </row>
    <row r="562" spans="1:8" ht="15.75" thickBot="1" x14ac:dyDescent="0.3">
      <c r="A562" s="3">
        <v>560</v>
      </c>
      <c r="B562" s="5" t="s">
        <v>3947</v>
      </c>
      <c r="C562" s="3" t="s">
        <v>2176</v>
      </c>
      <c r="D562" s="7">
        <v>49</v>
      </c>
      <c r="E562" s="160">
        <v>49</v>
      </c>
      <c r="F562" s="157">
        <v>29400000</v>
      </c>
      <c r="G562" s="3" t="s">
        <v>3948</v>
      </c>
      <c r="H562" s="1" t="s">
        <v>3949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60">
        <v>48.892105263157895</v>
      </c>
      <c r="F563" s="157">
        <v>1857900</v>
      </c>
      <c r="G563" s="3" t="s">
        <v>1113</v>
      </c>
      <c r="H563" s="1" t="s">
        <v>1745</v>
      </c>
    </row>
    <row r="564" spans="1:8" ht="15.75" thickBot="1" x14ac:dyDescent="0.3">
      <c r="A564" s="3">
        <v>562</v>
      </c>
      <c r="B564" s="5" t="s">
        <v>2860</v>
      </c>
      <c r="C564" s="3" t="s">
        <v>2176</v>
      </c>
      <c r="D564" s="154">
        <v>49</v>
      </c>
      <c r="E564" s="161">
        <v>38.752755818467094</v>
      </c>
      <c r="F564" s="6">
        <v>3084886</v>
      </c>
      <c r="G564" s="3" t="s">
        <v>2861</v>
      </c>
      <c r="H564" s="1" t="s">
        <v>2862</v>
      </c>
    </row>
    <row r="565" spans="1:8" ht="15.75" thickTop="1" x14ac:dyDescent="0.25">
      <c r="A565" s="2">
        <v>563</v>
      </c>
      <c r="B565" s="5" t="s">
        <v>2863</v>
      </c>
      <c r="C565" s="3" t="s">
        <v>2176</v>
      </c>
      <c r="D565" s="7">
        <v>49</v>
      </c>
      <c r="E565" s="160">
        <v>46.407303210908474</v>
      </c>
      <c r="F565" s="157">
        <v>3424497</v>
      </c>
      <c r="G565" s="3" t="s">
        <v>2864</v>
      </c>
      <c r="H565" s="1" t="s">
        <v>2865</v>
      </c>
    </row>
    <row r="566" spans="1:8" ht="15.75" thickBot="1" x14ac:dyDescent="0.3">
      <c r="A566" s="3">
        <v>564</v>
      </c>
      <c r="B566" s="5" t="s">
        <v>4195</v>
      </c>
      <c r="C566" s="3" t="s">
        <v>2176</v>
      </c>
      <c r="D566" s="7">
        <v>49</v>
      </c>
      <c r="E566" s="160">
        <v>49</v>
      </c>
      <c r="F566" s="157">
        <v>980000</v>
      </c>
      <c r="G566" s="3" t="s">
        <v>4196</v>
      </c>
      <c r="H566" s="1" t="s">
        <v>4197</v>
      </c>
    </row>
    <row r="567" spans="1:8" ht="15.75" thickTop="1" x14ac:dyDescent="0.25">
      <c r="A567" s="2">
        <v>565</v>
      </c>
      <c r="B567" s="5" t="s">
        <v>2866</v>
      </c>
      <c r="C567" s="3" t="s">
        <v>2176</v>
      </c>
      <c r="D567" s="7">
        <v>49</v>
      </c>
      <c r="E567" s="160">
        <v>48.999999191450286</v>
      </c>
      <c r="F567" s="157">
        <v>36361400</v>
      </c>
      <c r="G567" s="3" t="s">
        <v>2867</v>
      </c>
      <c r="H567" s="1" t="s">
        <v>2868</v>
      </c>
    </row>
    <row r="568" spans="1:8" ht="15.75" thickBot="1" x14ac:dyDescent="0.3">
      <c r="A568" s="3">
        <v>566</v>
      </c>
      <c r="B568" s="5" t="s">
        <v>4855</v>
      </c>
      <c r="C568" s="3" t="s">
        <v>1</v>
      </c>
      <c r="D568" s="7">
        <v>49</v>
      </c>
      <c r="E568" s="160">
        <v>34.347346425908881</v>
      </c>
      <c r="F568" s="157">
        <v>68693422</v>
      </c>
      <c r="G568" s="3" t="s">
        <v>4856</v>
      </c>
      <c r="H568" s="1" t="s">
        <v>4857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60">
        <v>44.113198445738384</v>
      </c>
      <c r="F569" s="157">
        <v>210243195</v>
      </c>
      <c r="G569" s="3" t="s">
        <v>842</v>
      </c>
      <c r="H569" s="1" t="s">
        <v>1467</v>
      </c>
    </row>
    <row r="570" spans="1:8" ht="15.75" thickBot="1" x14ac:dyDescent="0.3">
      <c r="A570" s="3">
        <v>568</v>
      </c>
      <c r="B570" s="5" t="s">
        <v>4010</v>
      </c>
      <c r="C570" s="3" t="s">
        <v>2176</v>
      </c>
      <c r="D570" s="7">
        <v>49</v>
      </c>
      <c r="E570" s="160">
        <v>49</v>
      </c>
      <c r="F570" s="157">
        <v>3105816</v>
      </c>
      <c r="G570" s="3" t="s">
        <v>4011</v>
      </c>
      <c r="H570" s="1" t="s">
        <v>4012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60">
        <v>45.135427267267907</v>
      </c>
      <c r="F571" s="157">
        <v>13633887</v>
      </c>
      <c r="G571" s="3" t="s">
        <v>843</v>
      </c>
      <c r="H571" s="1" t="s">
        <v>1468</v>
      </c>
    </row>
    <row r="572" spans="1:8" ht="15.75" thickBot="1" x14ac:dyDescent="0.3">
      <c r="A572" s="3">
        <v>570</v>
      </c>
      <c r="B572" s="5" t="s">
        <v>2869</v>
      </c>
      <c r="C572" s="3" t="s">
        <v>2176</v>
      </c>
      <c r="D572" s="154" t="s">
        <v>4942</v>
      </c>
      <c r="E572" s="161" t="e">
        <v>#VALUE!</v>
      </c>
      <c r="F572" s="6" t="s">
        <v>4942</v>
      </c>
      <c r="G572" s="3" t="s">
        <v>2870</v>
      </c>
      <c r="H572" s="1" t="s">
        <v>2871</v>
      </c>
    </row>
    <row r="573" spans="1:8" ht="15.75" thickTop="1" x14ac:dyDescent="0.25">
      <c r="A573" s="2">
        <v>571</v>
      </c>
      <c r="B573" s="5" t="s">
        <v>2872</v>
      </c>
      <c r="C573" s="3" t="s">
        <v>2176</v>
      </c>
      <c r="D573" s="7">
        <v>49</v>
      </c>
      <c r="E573" s="160">
        <v>48.996252387458895</v>
      </c>
      <c r="F573" s="157">
        <v>39225895</v>
      </c>
      <c r="G573" s="3" t="s">
        <v>2873</v>
      </c>
      <c r="H573" s="1" t="s">
        <v>2874</v>
      </c>
    </row>
    <row r="574" spans="1:8" ht="15.75" thickBot="1" x14ac:dyDescent="0.3">
      <c r="A574" s="3">
        <v>572</v>
      </c>
      <c r="B574" s="5" t="s">
        <v>2875</v>
      </c>
      <c r="C574" s="3" t="s">
        <v>2176</v>
      </c>
      <c r="D574" s="7">
        <v>80.994299999999996</v>
      </c>
      <c r="E574" s="160">
        <v>48.998770437663225</v>
      </c>
      <c r="F574" s="157">
        <v>3857536</v>
      </c>
      <c r="G574" s="3" t="s">
        <v>2876</v>
      </c>
      <c r="H574" s="1" t="s">
        <v>2877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60">
        <v>30.581971047086281</v>
      </c>
      <c r="F575" s="157">
        <v>129455930</v>
      </c>
      <c r="G575" s="3" t="s">
        <v>844</v>
      </c>
      <c r="H575" s="1" t="s">
        <v>1469</v>
      </c>
    </row>
    <row r="576" spans="1:8" ht="15.75" thickBot="1" x14ac:dyDescent="0.3">
      <c r="A576" s="3">
        <v>574</v>
      </c>
      <c r="B576" s="5" t="s">
        <v>2878</v>
      </c>
      <c r="C576" s="3" t="s">
        <v>2176</v>
      </c>
      <c r="D576" s="7">
        <v>49</v>
      </c>
      <c r="E576" s="160">
        <v>45.121400000000001</v>
      </c>
      <c r="F576" s="157">
        <v>4512140</v>
      </c>
      <c r="G576" s="3" t="s">
        <v>2879</v>
      </c>
      <c r="H576" s="1" t="s">
        <v>2880</v>
      </c>
    </row>
    <row r="577" spans="1:8" ht="15.75" thickTop="1" x14ac:dyDescent="0.25">
      <c r="A577" s="2">
        <v>575</v>
      </c>
      <c r="B577" s="5" t="s">
        <v>4737</v>
      </c>
      <c r="C577" s="3" t="s">
        <v>1</v>
      </c>
      <c r="D577" s="7">
        <v>100</v>
      </c>
      <c r="E577" s="160">
        <v>92.304272518787343</v>
      </c>
      <c r="F577" s="157">
        <v>14537886</v>
      </c>
      <c r="G577" s="3" t="s">
        <v>4738</v>
      </c>
      <c r="H577" s="1" t="s">
        <v>4739</v>
      </c>
    </row>
    <row r="578" spans="1:8" ht="15.75" thickBot="1" x14ac:dyDescent="0.3">
      <c r="A578" s="3">
        <v>576</v>
      </c>
      <c r="B578" s="5" t="s">
        <v>4719</v>
      </c>
      <c r="C578" s="3" t="s">
        <v>2176</v>
      </c>
      <c r="D578" s="7">
        <v>49</v>
      </c>
      <c r="E578" s="160">
        <v>49</v>
      </c>
      <c r="F578" s="157">
        <v>10045000</v>
      </c>
      <c r="G578" s="3" t="s">
        <v>4720</v>
      </c>
      <c r="H578" s="1" t="s">
        <v>4721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60">
        <v>49.313375077262101</v>
      </c>
      <c r="F579" s="157">
        <v>734000</v>
      </c>
      <c r="G579" s="3" t="s">
        <v>1114</v>
      </c>
      <c r="H579" s="1" t="s">
        <v>1746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60">
        <v>42.785065283786658</v>
      </c>
      <c r="F580" s="157">
        <v>163242951</v>
      </c>
      <c r="G580" s="3" t="s">
        <v>845</v>
      </c>
      <c r="H580" s="1" t="s">
        <v>1470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154">
        <v>49</v>
      </c>
      <c r="E581" s="161">
        <v>47.49727272727273</v>
      </c>
      <c r="F581" s="6">
        <v>5224700</v>
      </c>
      <c r="G581" s="3" t="s">
        <v>1115</v>
      </c>
      <c r="H581" s="1" t="s">
        <v>1747</v>
      </c>
    </row>
    <row r="582" spans="1:8" ht="15.75" thickBot="1" x14ac:dyDescent="0.3">
      <c r="A582" s="3">
        <v>580</v>
      </c>
      <c r="B582" s="5" t="s">
        <v>2881</v>
      </c>
      <c r="C582" s="3" t="s">
        <v>2176</v>
      </c>
      <c r="D582" s="7">
        <v>49</v>
      </c>
      <c r="E582" s="160">
        <v>53.446848786195879</v>
      </c>
      <c r="F582" s="157">
        <v>11564920</v>
      </c>
      <c r="G582" s="3" t="s">
        <v>2882</v>
      </c>
      <c r="H582" s="1" t="s">
        <v>2883</v>
      </c>
    </row>
    <row r="583" spans="1:8" ht="15.75" thickTop="1" x14ac:dyDescent="0.25">
      <c r="A583" s="2">
        <v>581</v>
      </c>
      <c r="B583" s="5" t="s">
        <v>2884</v>
      </c>
      <c r="C583" s="3" t="s">
        <v>2176</v>
      </c>
      <c r="D583" s="7">
        <v>49</v>
      </c>
      <c r="E583" s="160">
        <v>48.985777777777777</v>
      </c>
      <c r="F583" s="157">
        <v>11021800</v>
      </c>
      <c r="G583" s="3" t="s">
        <v>2885</v>
      </c>
      <c r="H583" s="1" t="s">
        <v>2886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60">
        <v>31.905063088195217</v>
      </c>
      <c r="F584" s="157">
        <v>7960058</v>
      </c>
      <c r="G584" s="3" t="s">
        <v>846</v>
      </c>
      <c r="H584" s="1" t="s">
        <v>1471</v>
      </c>
    </row>
    <row r="585" spans="1:8" ht="15.75" thickTop="1" x14ac:dyDescent="0.25">
      <c r="A585" s="2">
        <v>583</v>
      </c>
      <c r="B585" s="5" t="s">
        <v>4959</v>
      </c>
      <c r="C585" s="3" t="s">
        <v>2176</v>
      </c>
      <c r="D585" s="7">
        <v>100</v>
      </c>
      <c r="E585" s="160">
        <v>23.661381943700992</v>
      </c>
      <c r="F585" s="157">
        <v>1458710</v>
      </c>
      <c r="G585" s="3" t="s">
        <v>4960</v>
      </c>
      <c r="H585" s="1" t="s">
        <v>4961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60">
        <v>2.0655916666666667</v>
      </c>
      <c r="F586" s="157">
        <v>247871</v>
      </c>
      <c r="G586" s="3" t="s">
        <v>847</v>
      </c>
      <c r="H586" s="1" t="s">
        <v>1472</v>
      </c>
    </row>
    <row r="587" spans="1:8" ht="15.75" thickTop="1" x14ac:dyDescent="0.25">
      <c r="A587" s="2">
        <v>585</v>
      </c>
      <c r="B587" s="5" t="s">
        <v>4722</v>
      </c>
      <c r="C587" s="3" t="s">
        <v>2176</v>
      </c>
      <c r="D587" s="7">
        <v>0</v>
      </c>
      <c r="E587" s="160" t="e">
        <v>#VALUE!</v>
      </c>
      <c r="F587" s="157" t="s">
        <v>4942</v>
      </c>
      <c r="G587" s="3" t="s">
        <v>4723</v>
      </c>
      <c r="H587" s="1" t="s">
        <v>4724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60">
        <v>53.503324055955957</v>
      </c>
      <c r="F588" s="157">
        <v>880440</v>
      </c>
      <c r="G588" s="3" t="s">
        <v>1116</v>
      </c>
      <c r="H588" s="1" t="s">
        <v>1748</v>
      </c>
    </row>
    <row r="589" spans="1:8" ht="15.75" thickTop="1" x14ac:dyDescent="0.25">
      <c r="A589" s="2">
        <v>587</v>
      </c>
      <c r="B589" s="5" t="s">
        <v>2887</v>
      </c>
      <c r="C589" s="3" t="s">
        <v>2176</v>
      </c>
      <c r="D589" s="7">
        <v>49</v>
      </c>
      <c r="E589" s="160">
        <v>48.986672885986536</v>
      </c>
      <c r="F589" s="157">
        <v>735143</v>
      </c>
      <c r="G589" s="3" t="s">
        <v>2888</v>
      </c>
      <c r="H589" s="1" t="s">
        <v>2889</v>
      </c>
    </row>
    <row r="590" spans="1:8" ht="15.75" thickBot="1" x14ac:dyDescent="0.3">
      <c r="A590" s="3">
        <v>588</v>
      </c>
      <c r="B590" s="5" t="s">
        <v>2031</v>
      </c>
      <c r="C590" s="3" t="s">
        <v>1</v>
      </c>
      <c r="D590" s="7">
        <v>49</v>
      </c>
      <c r="E590" s="161">
        <v>47.958149999999996</v>
      </c>
      <c r="F590" s="6">
        <v>9591630</v>
      </c>
      <c r="G590" s="3" t="s">
        <v>2089</v>
      </c>
      <c r="H590" s="1" t="s">
        <v>2090</v>
      </c>
    </row>
    <row r="591" spans="1:8" ht="15.75" thickTop="1" x14ac:dyDescent="0.25">
      <c r="A591" s="2">
        <v>589</v>
      </c>
      <c r="B591" s="5" t="s">
        <v>2890</v>
      </c>
      <c r="C591" s="3" t="s">
        <v>2176</v>
      </c>
      <c r="D591" s="7">
        <v>49</v>
      </c>
      <c r="E591" s="160">
        <v>49.000004866659616</v>
      </c>
      <c r="F591" s="157">
        <v>8054807</v>
      </c>
      <c r="G591" s="3" t="s">
        <v>2891</v>
      </c>
      <c r="H591" s="1" t="s">
        <v>2892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60">
        <v>35.252419108669109</v>
      </c>
      <c r="F592" s="157">
        <v>4619477</v>
      </c>
      <c r="G592" s="3" t="s">
        <v>848</v>
      </c>
      <c r="H592" s="1" t="s">
        <v>1473</v>
      </c>
    </row>
    <row r="593" spans="1:8" ht="15.75" thickTop="1" x14ac:dyDescent="0.25">
      <c r="A593" s="2">
        <v>591</v>
      </c>
      <c r="B593" s="5" t="s">
        <v>2893</v>
      </c>
      <c r="C593" s="3" t="s">
        <v>2176</v>
      </c>
      <c r="D593" s="7">
        <v>49</v>
      </c>
      <c r="E593" s="160">
        <v>49.000004411572242</v>
      </c>
      <c r="F593" s="157">
        <v>9996437</v>
      </c>
      <c r="G593" s="3" t="s">
        <v>2894</v>
      </c>
      <c r="H593" s="1" t="s">
        <v>2895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60">
        <v>45.317700000000002</v>
      </c>
      <c r="F594" s="157">
        <v>4531770</v>
      </c>
      <c r="G594" s="3" t="s">
        <v>849</v>
      </c>
      <c r="H594" s="1" t="s">
        <v>1474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60">
        <v>44.247095482572902</v>
      </c>
      <c r="F595" s="157">
        <v>4424683</v>
      </c>
      <c r="G595" s="3" t="s">
        <v>850</v>
      </c>
      <c r="H595" s="1" t="s">
        <v>1475</v>
      </c>
    </row>
    <row r="596" spans="1:8" ht="15.75" thickBot="1" x14ac:dyDescent="0.3">
      <c r="A596" s="3">
        <v>594</v>
      </c>
      <c r="B596" s="5" t="s">
        <v>2896</v>
      </c>
      <c r="C596" s="3" t="s">
        <v>2176</v>
      </c>
      <c r="D596" s="7">
        <v>49</v>
      </c>
      <c r="E596" s="160">
        <v>48.993333333333332</v>
      </c>
      <c r="F596" s="157">
        <v>7349000</v>
      </c>
      <c r="G596" s="3" t="s">
        <v>2897</v>
      </c>
      <c r="H596" s="1" t="s">
        <v>2898</v>
      </c>
    </row>
    <row r="597" spans="1:8" ht="15.75" thickTop="1" x14ac:dyDescent="0.25">
      <c r="A597" s="2">
        <v>595</v>
      </c>
      <c r="B597" s="5" t="s">
        <v>2899</v>
      </c>
      <c r="C597" s="3" t="s">
        <v>2176</v>
      </c>
      <c r="D597" s="154">
        <v>49</v>
      </c>
      <c r="E597" s="161">
        <v>48.124000000000002</v>
      </c>
      <c r="F597" s="6">
        <v>3609300</v>
      </c>
      <c r="G597" s="3" t="s">
        <v>2900</v>
      </c>
      <c r="H597" s="1" t="s">
        <v>2901</v>
      </c>
    </row>
    <row r="598" spans="1:8" ht="15.75" thickBot="1" x14ac:dyDescent="0.3">
      <c r="A598" s="3">
        <v>596</v>
      </c>
      <c r="B598" s="5" t="s">
        <v>4100</v>
      </c>
      <c r="C598" s="3" t="s">
        <v>2176</v>
      </c>
      <c r="D598" s="7">
        <v>49</v>
      </c>
      <c r="E598" s="160">
        <v>48.987453874538751</v>
      </c>
      <c r="F598" s="157">
        <v>6637800</v>
      </c>
      <c r="G598" s="3" t="s">
        <v>4101</v>
      </c>
      <c r="H598" s="1" t="s">
        <v>4102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60">
        <v>23.772701688555347</v>
      </c>
      <c r="F599" s="157">
        <v>63861084</v>
      </c>
      <c r="G599" s="3" t="s">
        <v>1117</v>
      </c>
      <c r="H599" s="1" t="s">
        <v>1749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60" t="e">
        <v>#VALUE!</v>
      </c>
      <c r="F600" s="157" t="s">
        <v>4942</v>
      </c>
      <c r="G600" s="3" t="s">
        <v>1118</v>
      </c>
      <c r="H600" s="1" t="s">
        <v>1750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60">
        <v>40.331083871566307</v>
      </c>
      <c r="F601" s="157">
        <v>89550453</v>
      </c>
      <c r="G601" s="3" t="s">
        <v>851</v>
      </c>
      <c r="H601" s="1" t="s">
        <v>1476</v>
      </c>
    </row>
    <row r="602" spans="1:8" ht="15.75" thickBot="1" x14ac:dyDescent="0.3">
      <c r="A602" s="3">
        <v>600</v>
      </c>
      <c r="B602" s="5" t="s">
        <v>2902</v>
      </c>
      <c r="C602" s="3" t="s">
        <v>2176</v>
      </c>
      <c r="D602" s="7">
        <v>30</v>
      </c>
      <c r="E602" s="160">
        <v>20.381112973289682</v>
      </c>
      <c r="F602" s="157">
        <v>289063491</v>
      </c>
      <c r="G602" s="3" t="s">
        <v>2903</v>
      </c>
      <c r="H602" s="1" t="s">
        <v>2904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60">
        <v>47.165632513837757</v>
      </c>
      <c r="F603" s="157">
        <v>5182588</v>
      </c>
      <c r="G603" s="3" t="s">
        <v>1119</v>
      </c>
      <c r="H603" s="1" t="s">
        <v>1751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60">
        <v>46.336821572416781</v>
      </c>
      <c r="F604" s="157">
        <v>19241481</v>
      </c>
      <c r="G604" s="3" t="s">
        <v>852</v>
      </c>
      <c r="H604" s="1" t="s">
        <v>1477</v>
      </c>
    </row>
    <row r="605" spans="1:8" ht="15.75" thickTop="1" x14ac:dyDescent="0.25">
      <c r="A605" s="2">
        <v>603</v>
      </c>
      <c r="B605" s="5" t="s">
        <v>4883</v>
      </c>
      <c r="C605" s="3" t="s">
        <v>2176</v>
      </c>
      <c r="D605" s="7">
        <v>100</v>
      </c>
      <c r="E605" s="160">
        <v>100.11199744005852</v>
      </c>
      <c r="F605" s="157">
        <v>87600000</v>
      </c>
      <c r="G605" s="3" t="s">
        <v>4884</v>
      </c>
      <c r="H605" s="1" t="s">
        <v>4885</v>
      </c>
    </row>
    <row r="606" spans="1:8" ht="15.75" thickBot="1" x14ac:dyDescent="0.3">
      <c r="A606" s="3">
        <v>604</v>
      </c>
      <c r="B606" s="5" t="s">
        <v>2905</v>
      </c>
      <c r="C606" s="3" t="s">
        <v>2176</v>
      </c>
      <c r="D606" s="7">
        <v>49</v>
      </c>
      <c r="E606" s="160">
        <v>49</v>
      </c>
      <c r="F606" s="157">
        <v>1715000</v>
      </c>
      <c r="G606" s="3" t="s">
        <v>2906</v>
      </c>
      <c r="H606" s="1" t="s">
        <v>2907</v>
      </c>
    </row>
    <row r="607" spans="1:8" ht="15.75" thickTop="1" x14ac:dyDescent="0.25">
      <c r="A607" s="2">
        <v>605</v>
      </c>
      <c r="B607" s="5" t="s">
        <v>2908</v>
      </c>
      <c r="C607" s="3" t="s">
        <v>1</v>
      </c>
      <c r="D607" s="7">
        <v>31</v>
      </c>
      <c r="E607" s="160">
        <v>29.472546457607436</v>
      </c>
      <c r="F607" s="157">
        <v>20300690</v>
      </c>
      <c r="G607" s="3" t="s">
        <v>2909</v>
      </c>
      <c r="H607" s="1" t="s">
        <v>2910</v>
      </c>
    </row>
    <row r="608" spans="1:8" ht="15.75" thickBot="1" x14ac:dyDescent="0.3">
      <c r="A608" s="3">
        <v>606</v>
      </c>
      <c r="B608" s="5" t="s">
        <v>2911</v>
      </c>
      <c r="C608" s="3" t="s">
        <v>2176</v>
      </c>
      <c r="D608" s="7">
        <v>49</v>
      </c>
      <c r="E608" s="160">
        <v>43.98947368421053</v>
      </c>
      <c r="F608" s="157">
        <v>1671600</v>
      </c>
      <c r="G608" s="3" t="s">
        <v>2912</v>
      </c>
      <c r="H608" s="1" t="s">
        <v>2913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4">
        <v>49</v>
      </c>
      <c r="E609" s="161">
        <v>46.294760677754361</v>
      </c>
      <c r="F609" s="6">
        <v>5928970</v>
      </c>
      <c r="G609" s="3" t="s">
        <v>853</v>
      </c>
      <c r="H609" s="1" t="s">
        <v>1478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60">
        <v>48.592966082403827</v>
      </c>
      <c r="F610" s="157">
        <v>8538756</v>
      </c>
      <c r="G610" s="3" t="s">
        <v>1120</v>
      </c>
      <c r="H610" s="1" t="s">
        <v>1752</v>
      </c>
    </row>
    <row r="611" spans="1:8" ht="15.75" thickTop="1" x14ac:dyDescent="0.25">
      <c r="A611" s="2">
        <v>609</v>
      </c>
      <c r="B611" s="5" t="s">
        <v>2914</v>
      </c>
      <c r="C611" s="3" t="s">
        <v>2176</v>
      </c>
      <c r="D611" s="7">
        <v>49</v>
      </c>
      <c r="E611" s="160">
        <v>49</v>
      </c>
      <c r="F611" s="157">
        <v>1960000</v>
      </c>
      <c r="G611" s="3" t="s">
        <v>2915</v>
      </c>
      <c r="H611" s="1" t="s">
        <v>2916</v>
      </c>
    </row>
    <row r="612" spans="1:8" ht="15.75" thickBot="1" x14ac:dyDescent="0.3">
      <c r="A612" s="3">
        <v>610</v>
      </c>
      <c r="B612" s="5" t="s">
        <v>2917</v>
      </c>
      <c r="C612" s="3" t="s">
        <v>2176</v>
      </c>
      <c r="D612" s="7">
        <v>49</v>
      </c>
      <c r="E612" s="160">
        <v>48.9998</v>
      </c>
      <c r="F612" s="157">
        <v>2449990</v>
      </c>
      <c r="G612" s="3" t="s">
        <v>2918</v>
      </c>
      <c r="H612" s="1" t="s">
        <v>2919</v>
      </c>
    </row>
    <row r="613" spans="1:8" ht="15.75" thickTop="1" x14ac:dyDescent="0.25">
      <c r="A613" s="2">
        <v>611</v>
      </c>
      <c r="B613" s="5" t="s">
        <v>4051</v>
      </c>
      <c r="C613" s="3" t="s">
        <v>2176</v>
      </c>
      <c r="D613" s="7">
        <v>49</v>
      </c>
      <c r="E613" s="160">
        <v>48.643991</v>
      </c>
      <c r="F613" s="157">
        <v>145931973</v>
      </c>
      <c r="G613" s="3" t="s">
        <v>4052</v>
      </c>
      <c r="H613" s="1" t="s">
        <v>4053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60">
        <v>46.837871438429445</v>
      </c>
      <c r="F614" s="157">
        <v>92717159</v>
      </c>
      <c r="G614" s="3" t="s">
        <v>854</v>
      </c>
      <c r="H614" s="1" t="s">
        <v>1479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60">
        <v>41.726380368098162</v>
      </c>
      <c r="F615" s="157">
        <v>13602800</v>
      </c>
      <c r="G615" s="3" t="s">
        <v>1121</v>
      </c>
      <c r="H615" s="1" t="s">
        <v>1753</v>
      </c>
    </row>
    <row r="616" spans="1:8" ht="15.75" thickBot="1" x14ac:dyDescent="0.3">
      <c r="A616" s="3">
        <v>614</v>
      </c>
      <c r="B616" s="5" t="s">
        <v>4415</v>
      </c>
      <c r="C616" s="3" t="s">
        <v>2176</v>
      </c>
      <c r="D616" s="7">
        <v>49</v>
      </c>
      <c r="E616" s="160">
        <v>49.000000000000007</v>
      </c>
      <c r="F616" s="157">
        <v>539000</v>
      </c>
      <c r="G616" s="3" t="s">
        <v>4416</v>
      </c>
      <c r="H616" s="1" t="s">
        <v>4417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60">
        <v>40.115606694184947</v>
      </c>
      <c r="F617" s="157">
        <v>6700931</v>
      </c>
      <c r="G617" s="3" t="s">
        <v>1122</v>
      </c>
      <c r="H617" s="1" t="s">
        <v>1754</v>
      </c>
    </row>
    <row r="618" spans="1:8" ht="15.75" thickBot="1" x14ac:dyDescent="0.3">
      <c r="A618" s="3">
        <v>616</v>
      </c>
      <c r="B618" s="5" t="s">
        <v>2920</v>
      </c>
      <c r="C618" s="3" t="s">
        <v>2176</v>
      </c>
      <c r="D618" s="7">
        <v>49</v>
      </c>
      <c r="E618" s="160">
        <v>48.998888888888885</v>
      </c>
      <c r="F618" s="157">
        <v>4409900</v>
      </c>
      <c r="G618" s="3" t="s">
        <v>2921</v>
      </c>
      <c r="H618" s="1" t="s">
        <v>2922</v>
      </c>
    </row>
    <row r="619" spans="1:8" ht="15.75" thickTop="1" x14ac:dyDescent="0.25">
      <c r="A619" s="2">
        <v>617</v>
      </c>
      <c r="B619" s="5" t="s">
        <v>2923</v>
      </c>
      <c r="C619" s="3" t="s">
        <v>2176</v>
      </c>
      <c r="D619" s="7">
        <v>100</v>
      </c>
      <c r="E619" s="160">
        <v>0.71074481833920156</v>
      </c>
      <c r="F619" s="157">
        <v>619350</v>
      </c>
      <c r="G619" s="3" t="s">
        <v>2924</v>
      </c>
      <c r="H619" s="1" t="s">
        <v>2925</v>
      </c>
    </row>
    <row r="620" spans="1:8" ht="15.75" thickBot="1" x14ac:dyDescent="0.3">
      <c r="A620" s="3">
        <v>618</v>
      </c>
      <c r="B620" s="5" t="s">
        <v>2926</v>
      </c>
      <c r="C620" s="3" t="s">
        <v>2176</v>
      </c>
      <c r="D620" s="7">
        <v>49</v>
      </c>
      <c r="E620" s="160">
        <v>48.998748786135806</v>
      </c>
      <c r="F620" s="157">
        <v>1049514</v>
      </c>
      <c r="G620" s="3" t="s">
        <v>2927</v>
      </c>
      <c r="H620" s="1" t="s">
        <v>2928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60">
        <v>47.225065701512719</v>
      </c>
      <c r="F621" s="157">
        <v>64744290</v>
      </c>
      <c r="G621" s="3" t="s">
        <v>855</v>
      </c>
      <c r="H621" s="1" t="s">
        <v>1480</v>
      </c>
    </row>
    <row r="622" spans="1:8" ht="15.75" thickBot="1" x14ac:dyDescent="0.3">
      <c r="A622" s="3">
        <v>620</v>
      </c>
      <c r="B622" s="5" t="s">
        <v>4198</v>
      </c>
      <c r="C622" s="3" t="s">
        <v>2176</v>
      </c>
      <c r="D622" s="7">
        <v>100</v>
      </c>
      <c r="E622" s="160">
        <v>100</v>
      </c>
      <c r="F622" s="157">
        <v>1571000</v>
      </c>
      <c r="G622" s="3" t="s">
        <v>4199</v>
      </c>
      <c r="H622" s="1" t="s">
        <v>4200</v>
      </c>
    </row>
    <row r="623" spans="1:8" ht="15.75" thickTop="1" x14ac:dyDescent="0.25">
      <c r="A623" s="2">
        <v>621</v>
      </c>
      <c r="B623" s="5" t="s">
        <v>4054</v>
      </c>
      <c r="C623" s="3" t="s">
        <v>2176</v>
      </c>
      <c r="D623" s="7">
        <v>69.416700000000006</v>
      </c>
      <c r="E623" s="160">
        <v>48.994005290591346</v>
      </c>
      <c r="F623" s="157">
        <v>8328976</v>
      </c>
      <c r="G623" s="3" t="s">
        <v>4673</v>
      </c>
      <c r="H623" s="1" t="s">
        <v>4055</v>
      </c>
    </row>
    <row r="624" spans="1:8" ht="15.75" thickBot="1" x14ac:dyDescent="0.3">
      <c r="A624" s="3">
        <v>622</v>
      </c>
      <c r="B624" s="5" t="s">
        <v>4939</v>
      </c>
      <c r="C624" s="3" t="s">
        <v>2176</v>
      </c>
      <c r="D624" s="7">
        <v>49</v>
      </c>
      <c r="E624" s="160">
        <v>48.541322932619629</v>
      </c>
      <c r="F624" s="157">
        <v>2950861</v>
      </c>
      <c r="G624" s="3" t="s">
        <v>4940</v>
      </c>
      <c r="H624" s="1" t="s">
        <v>4941</v>
      </c>
    </row>
    <row r="625" spans="1:8" ht="15.75" thickTop="1" x14ac:dyDescent="0.25">
      <c r="A625" s="2">
        <v>623</v>
      </c>
      <c r="B625" s="5" t="s">
        <v>4674</v>
      </c>
      <c r="C625" s="3" t="s">
        <v>2176</v>
      </c>
      <c r="D625" s="7">
        <v>0</v>
      </c>
      <c r="E625" s="160" t="e">
        <v>#VALUE!</v>
      </c>
      <c r="F625" s="157" t="s">
        <v>4942</v>
      </c>
      <c r="G625" s="3" t="s">
        <v>4675</v>
      </c>
      <c r="H625" s="1" t="s">
        <v>4676</v>
      </c>
    </row>
    <row r="626" spans="1:8" ht="15.75" thickBot="1" x14ac:dyDescent="0.3">
      <c r="A626" s="3">
        <v>624</v>
      </c>
      <c r="B626" s="5" t="s">
        <v>2929</v>
      </c>
      <c r="C626" s="3" t="s">
        <v>2176</v>
      </c>
      <c r="D626" s="7">
        <v>49</v>
      </c>
      <c r="E626" s="160">
        <v>48.263998844425196</v>
      </c>
      <c r="F626" s="157">
        <v>1737475</v>
      </c>
      <c r="G626" s="3" t="s">
        <v>2930</v>
      </c>
      <c r="H626" s="1" t="s">
        <v>2931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60">
        <v>0.7088347365335691</v>
      </c>
      <c r="F627" s="157">
        <v>350174</v>
      </c>
      <c r="G627" s="3" t="s">
        <v>856</v>
      </c>
      <c r="H627" s="1" t="s">
        <v>1481</v>
      </c>
    </row>
    <row r="628" spans="1:8" ht="15.75" thickBot="1" x14ac:dyDescent="0.3">
      <c r="A628" s="3">
        <v>626</v>
      </c>
      <c r="B628" s="5" t="s">
        <v>2932</v>
      </c>
      <c r="C628" s="3" t="s">
        <v>2176</v>
      </c>
      <c r="D628" s="7">
        <v>49</v>
      </c>
      <c r="E628" s="160">
        <v>45.666666666666664</v>
      </c>
      <c r="F628" s="157">
        <v>548000</v>
      </c>
      <c r="G628" s="3" t="s">
        <v>2933</v>
      </c>
      <c r="H628" s="1" t="s">
        <v>2934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60">
        <v>48.76</v>
      </c>
      <c r="F629" s="157">
        <v>975200</v>
      </c>
      <c r="G629" s="3" t="s">
        <v>1123</v>
      </c>
      <c r="H629" s="1" t="s">
        <v>1755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60">
        <v>36.222555555555559</v>
      </c>
      <c r="F630" s="157">
        <v>6520060</v>
      </c>
      <c r="G630" s="3" t="s">
        <v>1124</v>
      </c>
      <c r="H630" s="1" t="s">
        <v>1756</v>
      </c>
    </row>
    <row r="631" spans="1:8" ht="15.75" thickTop="1" x14ac:dyDescent="0.25">
      <c r="A631" s="2">
        <v>629</v>
      </c>
      <c r="B631" s="5" t="s">
        <v>2935</v>
      </c>
      <c r="C631" s="3" t="s">
        <v>2176</v>
      </c>
      <c r="D631" s="7">
        <v>49</v>
      </c>
      <c r="E631" s="160">
        <v>48.497730314568464</v>
      </c>
      <c r="F631" s="157">
        <v>43210629</v>
      </c>
      <c r="G631" s="3" t="s">
        <v>2936</v>
      </c>
      <c r="H631" s="1" t="s">
        <v>2937</v>
      </c>
    </row>
    <row r="632" spans="1:8" ht="15.75" thickBot="1" x14ac:dyDescent="0.3">
      <c r="A632" s="3">
        <v>630</v>
      </c>
      <c r="B632" s="5" t="s">
        <v>4418</v>
      </c>
      <c r="C632" s="3" t="s">
        <v>2176</v>
      </c>
      <c r="D632" s="7">
        <v>49</v>
      </c>
      <c r="E632" s="160">
        <v>49</v>
      </c>
      <c r="F632" s="157">
        <v>1448097</v>
      </c>
      <c r="G632" s="3" t="s">
        <v>4419</v>
      </c>
      <c r="H632" s="1" t="s">
        <v>4420</v>
      </c>
    </row>
    <row r="633" spans="1:8" ht="15.75" thickTop="1" x14ac:dyDescent="0.25">
      <c r="A633" s="2">
        <v>631</v>
      </c>
      <c r="B633" s="5" t="s">
        <v>2938</v>
      </c>
      <c r="C633" s="3" t="s">
        <v>2176</v>
      </c>
      <c r="D633" s="7">
        <v>49</v>
      </c>
      <c r="E633" s="160">
        <v>49.000000000000007</v>
      </c>
      <c r="F633" s="157">
        <v>4312000</v>
      </c>
      <c r="G633" s="3" t="s">
        <v>2939</v>
      </c>
      <c r="H633" s="1" t="s">
        <v>2940</v>
      </c>
    </row>
    <row r="634" spans="1:8" ht="15.75" thickBot="1" x14ac:dyDescent="0.3">
      <c r="A634" s="3">
        <v>632</v>
      </c>
      <c r="B634" s="5" t="s">
        <v>2941</v>
      </c>
      <c r="C634" s="3" t="s">
        <v>2176</v>
      </c>
      <c r="D634" s="7">
        <v>49</v>
      </c>
      <c r="E634" s="160">
        <v>49</v>
      </c>
      <c r="F634" s="157">
        <v>22050000</v>
      </c>
      <c r="G634" s="3" t="s">
        <v>2942</v>
      </c>
      <c r="H634" s="1" t="s">
        <v>2943</v>
      </c>
    </row>
    <row r="635" spans="1:8" ht="15.75" thickTop="1" x14ac:dyDescent="0.25">
      <c r="A635" s="2">
        <v>633</v>
      </c>
      <c r="B635" s="5" t="s">
        <v>2944</v>
      </c>
      <c r="C635" s="3" t="s">
        <v>2176</v>
      </c>
      <c r="D635" s="7">
        <v>49</v>
      </c>
      <c r="E635" s="160">
        <v>48.902576222012939</v>
      </c>
      <c r="F635" s="157">
        <v>5872549</v>
      </c>
      <c r="G635" s="3" t="s">
        <v>2945</v>
      </c>
      <c r="H635" s="1" t="s">
        <v>2946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60">
        <v>40.337370364275962</v>
      </c>
      <c r="F636" s="157">
        <v>378494259</v>
      </c>
      <c r="G636" s="3" t="s">
        <v>857</v>
      </c>
      <c r="H636" s="1" t="s">
        <v>1482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60">
        <v>42.953538812635735</v>
      </c>
      <c r="F637" s="157">
        <v>29486028</v>
      </c>
      <c r="G637" s="3" t="s">
        <v>858</v>
      </c>
      <c r="H637" s="1" t="s">
        <v>1483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60">
        <v>32.985708651944094</v>
      </c>
      <c r="F638" s="157">
        <v>6264847</v>
      </c>
      <c r="G638" s="3" t="s">
        <v>859</v>
      </c>
      <c r="H638" s="1" t="s">
        <v>1484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60">
        <v>46.764140549277769</v>
      </c>
      <c r="F639" s="157">
        <v>11150119</v>
      </c>
      <c r="G639" s="3" t="s">
        <v>1125</v>
      </c>
      <c r="H639" s="1" t="s">
        <v>1757</v>
      </c>
    </row>
    <row r="640" spans="1:8" ht="15.75" thickBot="1" x14ac:dyDescent="0.3">
      <c r="A640" s="3">
        <v>638</v>
      </c>
      <c r="B640" s="5" t="s">
        <v>2947</v>
      </c>
      <c r="C640" s="3" t="s">
        <v>2176</v>
      </c>
      <c r="D640" s="7">
        <v>49</v>
      </c>
      <c r="E640" s="160">
        <v>49</v>
      </c>
      <c r="F640" s="157">
        <v>7938000</v>
      </c>
      <c r="G640" s="3" t="s">
        <v>2948</v>
      </c>
      <c r="H640" s="1" t="s">
        <v>2949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60">
        <v>46.375114705882353</v>
      </c>
      <c r="F641" s="157">
        <v>15767539</v>
      </c>
      <c r="G641" s="3" t="s">
        <v>1126</v>
      </c>
      <c r="H641" s="1" t="s">
        <v>1758</v>
      </c>
    </row>
    <row r="642" spans="1:8" ht="15.75" thickBot="1" x14ac:dyDescent="0.3">
      <c r="A642" s="3">
        <v>640</v>
      </c>
      <c r="B642" s="5" t="s">
        <v>2950</v>
      </c>
      <c r="C642" s="3" t="s">
        <v>2176</v>
      </c>
      <c r="D642" s="154">
        <v>49</v>
      </c>
      <c r="E642" s="161">
        <v>49.346108131536198</v>
      </c>
      <c r="F642" s="6">
        <v>7423214</v>
      </c>
      <c r="G642" s="3" t="s">
        <v>2951</v>
      </c>
      <c r="H642" s="1" t="s">
        <v>2952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60">
        <v>1.5512550199910757</v>
      </c>
      <c r="F643" s="157">
        <v>1745165</v>
      </c>
      <c r="G643" s="3" t="s">
        <v>860</v>
      </c>
      <c r="H643" s="1" t="s">
        <v>1485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154">
        <v>49</v>
      </c>
      <c r="E644" s="161">
        <v>48.96637916666667</v>
      </c>
      <c r="F644" s="6">
        <v>11751931</v>
      </c>
      <c r="G644" s="3" t="s">
        <v>861</v>
      </c>
      <c r="H644" s="1" t="s">
        <v>1486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60">
        <v>28.208135129370259</v>
      </c>
      <c r="F645" s="157">
        <v>132510592</v>
      </c>
      <c r="G645" s="3" t="s">
        <v>862</v>
      </c>
      <c r="H645" s="1" t="s">
        <v>1487</v>
      </c>
    </row>
    <row r="646" spans="1:8" ht="15.75" thickBot="1" x14ac:dyDescent="0.3">
      <c r="A646" s="3">
        <v>644</v>
      </c>
      <c r="B646" s="5" t="s">
        <v>2953</v>
      </c>
      <c r="C646" s="3" t="s">
        <v>2176</v>
      </c>
      <c r="D646" s="7">
        <v>49</v>
      </c>
      <c r="E646" s="160">
        <v>48.99996750767631</v>
      </c>
      <c r="F646" s="157">
        <v>603219</v>
      </c>
      <c r="G646" s="3" t="s">
        <v>2954</v>
      </c>
      <c r="H646" s="1" t="s">
        <v>2955</v>
      </c>
    </row>
    <row r="647" spans="1:8" ht="15.75" thickTop="1" x14ac:dyDescent="0.25">
      <c r="A647" s="2">
        <v>645</v>
      </c>
      <c r="B647" s="5" t="s">
        <v>2956</v>
      </c>
      <c r="C647" s="3" t="s">
        <v>2176</v>
      </c>
      <c r="D647" s="7">
        <v>49</v>
      </c>
      <c r="E647" s="160">
        <v>49</v>
      </c>
      <c r="F647" s="157">
        <v>3920000</v>
      </c>
      <c r="G647" s="3" t="s">
        <v>2957</v>
      </c>
      <c r="H647" s="1" t="s">
        <v>2958</v>
      </c>
    </row>
    <row r="648" spans="1:8" ht="15.75" thickBot="1" x14ac:dyDescent="0.3">
      <c r="A648" s="3">
        <v>646</v>
      </c>
      <c r="B648" s="5" t="s">
        <v>2959</v>
      </c>
      <c r="C648" s="3" t="s">
        <v>2176</v>
      </c>
      <c r="D648" s="7">
        <v>49</v>
      </c>
      <c r="E648" s="160">
        <v>48.766666666666666</v>
      </c>
      <c r="F648" s="157">
        <v>731500</v>
      </c>
      <c r="G648" s="3" t="s">
        <v>2960</v>
      </c>
      <c r="H648" s="1" t="s">
        <v>2961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60">
        <v>98.349445762956634</v>
      </c>
      <c r="F649" s="157">
        <v>202266552</v>
      </c>
      <c r="G649" s="3" t="s">
        <v>863</v>
      </c>
      <c r="H649" s="1" t="s">
        <v>1488</v>
      </c>
    </row>
    <row r="650" spans="1:8" ht="15.75" thickBot="1" x14ac:dyDescent="0.3">
      <c r="A650" s="3">
        <v>648</v>
      </c>
      <c r="B650" s="5" t="s">
        <v>2962</v>
      </c>
      <c r="C650" s="3" t="s">
        <v>2176</v>
      </c>
      <c r="D650" s="7">
        <v>49</v>
      </c>
      <c r="E650" s="160">
        <v>29.408273214285714</v>
      </c>
      <c r="F650" s="157">
        <v>16468633</v>
      </c>
      <c r="G650" s="3" t="s">
        <v>2963</v>
      </c>
      <c r="H650" s="1" t="s">
        <v>2964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154">
        <v>49</v>
      </c>
      <c r="E651" s="161">
        <v>1.8029297377877678</v>
      </c>
      <c r="F651" s="6">
        <v>7464551</v>
      </c>
      <c r="G651" s="3" t="s">
        <v>864</v>
      </c>
      <c r="H651" s="1" t="s">
        <v>1489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60">
        <v>48.63695774647887</v>
      </c>
      <c r="F652" s="157">
        <v>3453224</v>
      </c>
      <c r="G652" s="3" t="s">
        <v>4669</v>
      </c>
      <c r="H652" s="1" t="s">
        <v>1759</v>
      </c>
    </row>
    <row r="653" spans="1:8" ht="15.75" thickTop="1" x14ac:dyDescent="0.25">
      <c r="A653" s="2">
        <v>651</v>
      </c>
      <c r="B653" s="5" t="s">
        <v>2965</v>
      </c>
      <c r="C653" s="3" t="s">
        <v>2176</v>
      </c>
      <c r="D653" s="7">
        <v>49</v>
      </c>
      <c r="E653" s="160">
        <v>49</v>
      </c>
      <c r="F653" s="157">
        <v>12460700</v>
      </c>
      <c r="G653" s="3" t="s">
        <v>2966</v>
      </c>
      <c r="H653" s="1" t="s">
        <v>2967</v>
      </c>
    </row>
    <row r="654" spans="1:8" ht="15.75" thickBot="1" x14ac:dyDescent="0.3">
      <c r="A654" s="3">
        <v>652</v>
      </c>
      <c r="B654" s="5" t="s">
        <v>2968</v>
      </c>
      <c r="C654" s="3" t="s">
        <v>2176</v>
      </c>
      <c r="D654" s="7">
        <v>48.999899999999997</v>
      </c>
      <c r="E654" s="160">
        <v>35.855313949663334</v>
      </c>
      <c r="F654" s="157">
        <v>534090</v>
      </c>
      <c r="G654" s="3" t="s">
        <v>2969</v>
      </c>
      <c r="H654" s="1" t="s">
        <v>2970</v>
      </c>
    </row>
    <row r="655" spans="1:8" ht="15.75" thickTop="1" x14ac:dyDescent="0.25">
      <c r="A655" s="2">
        <v>653</v>
      </c>
      <c r="B655" s="5" t="s">
        <v>4741</v>
      </c>
      <c r="C655" s="3" t="s">
        <v>2176</v>
      </c>
      <c r="D655" s="7">
        <v>49</v>
      </c>
      <c r="E655" s="160">
        <v>46.482895913758263</v>
      </c>
      <c r="F655" s="157">
        <v>6563529</v>
      </c>
      <c r="G655" s="3" t="s">
        <v>4742</v>
      </c>
      <c r="H655" s="1" t="s">
        <v>4743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60">
        <v>46.453866657495148</v>
      </c>
      <c r="F656" s="157">
        <v>13506694</v>
      </c>
      <c r="G656" s="3" t="s">
        <v>1127</v>
      </c>
      <c r="H656" s="1" t="s">
        <v>1760</v>
      </c>
    </row>
    <row r="657" spans="1:8" ht="15.75" thickTop="1" x14ac:dyDescent="0.25">
      <c r="A657" s="2">
        <v>655</v>
      </c>
      <c r="B657" s="5" t="s">
        <v>2971</v>
      </c>
      <c r="C657" s="3" t="s">
        <v>2176</v>
      </c>
      <c r="D657" s="7">
        <v>48.999899999999997</v>
      </c>
      <c r="E657" s="160">
        <v>48.609825260130087</v>
      </c>
      <c r="F657" s="157">
        <v>834830</v>
      </c>
      <c r="G657" s="3" t="s">
        <v>2972</v>
      </c>
      <c r="H657" s="1" t="s">
        <v>2973</v>
      </c>
    </row>
    <row r="658" spans="1:8" ht="15.75" thickBot="1" x14ac:dyDescent="0.3">
      <c r="A658" s="3">
        <v>656</v>
      </c>
      <c r="B658" s="5" t="s">
        <v>438</v>
      </c>
      <c r="C658" s="3" t="s">
        <v>2176</v>
      </c>
      <c r="D658" s="7">
        <v>49</v>
      </c>
      <c r="E658" s="160">
        <v>48.864999999999995</v>
      </c>
      <c r="F658" s="157">
        <v>5863800</v>
      </c>
      <c r="G658" s="3" t="s">
        <v>4793</v>
      </c>
      <c r="H658" s="1" t="s">
        <v>1761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61">
        <v>28.808842659289464</v>
      </c>
      <c r="F659" s="6">
        <v>11538316</v>
      </c>
      <c r="G659" s="3" t="s">
        <v>865</v>
      </c>
      <c r="H659" s="1" t="s">
        <v>1490</v>
      </c>
    </row>
    <row r="660" spans="1:8" ht="15.75" thickBot="1" x14ac:dyDescent="0.3">
      <c r="A660" s="3">
        <v>658</v>
      </c>
      <c r="B660" s="5" t="s">
        <v>4125</v>
      </c>
      <c r="C660" s="3" t="s">
        <v>694</v>
      </c>
      <c r="D660" s="7">
        <v>49</v>
      </c>
      <c r="E660" s="160">
        <v>48.434579439252332</v>
      </c>
      <c r="F660" s="157">
        <v>5182500</v>
      </c>
      <c r="G660" s="3" t="s">
        <v>4126</v>
      </c>
      <c r="H660" s="1" t="s">
        <v>4127</v>
      </c>
    </row>
    <row r="661" spans="1:8" ht="15.75" thickTop="1" x14ac:dyDescent="0.25">
      <c r="A661" s="2">
        <v>659</v>
      </c>
      <c r="B661" s="5" t="s">
        <v>2974</v>
      </c>
      <c r="C661" s="3" t="s">
        <v>2176</v>
      </c>
      <c r="D661" s="7">
        <v>49</v>
      </c>
      <c r="E661" s="161">
        <v>49.087980765525899</v>
      </c>
      <c r="F661" s="6">
        <v>12740000</v>
      </c>
      <c r="G661" s="3" t="s">
        <v>2975</v>
      </c>
      <c r="H661" s="1" t="s">
        <v>2976</v>
      </c>
    </row>
    <row r="662" spans="1:8" ht="15.75" thickBot="1" x14ac:dyDescent="0.3">
      <c r="A662" s="3">
        <v>660</v>
      </c>
      <c r="B662" s="5" t="s">
        <v>2977</v>
      </c>
      <c r="C662" s="3" t="s">
        <v>2176</v>
      </c>
      <c r="D662" s="7">
        <v>49</v>
      </c>
      <c r="E662" s="160">
        <v>49.000000000000007</v>
      </c>
      <c r="F662" s="157">
        <v>4802000</v>
      </c>
      <c r="G662" s="3" t="s">
        <v>2978</v>
      </c>
      <c r="H662" s="1" t="s">
        <v>2979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60">
        <v>42.251774183236371</v>
      </c>
      <c r="F663" s="157">
        <v>1982580</v>
      </c>
      <c r="G663" s="3" t="s">
        <v>5055</v>
      </c>
      <c r="H663" s="1" t="s">
        <v>1762</v>
      </c>
    </row>
    <row r="664" spans="1:8" ht="15.75" thickBot="1" x14ac:dyDescent="0.3">
      <c r="A664" s="3">
        <v>662</v>
      </c>
      <c r="B664" s="5" t="s">
        <v>2980</v>
      </c>
      <c r="C664" s="3" t="s">
        <v>2176</v>
      </c>
      <c r="D664" s="7">
        <v>30</v>
      </c>
      <c r="E664" s="160">
        <v>30.356365416488746</v>
      </c>
      <c r="F664" s="157">
        <v>97108738</v>
      </c>
      <c r="G664" s="3" t="s">
        <v>2981</v>
      </c>
      <c r="H664" s="1" t="s">
        <v>2982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60">
        <v>47.980893557162091</v>
      </c>
      <c r="F665" s="157">
        <v>79337655</v>
      </c>
      <c r="G665" s="3" t="s">
        <v>1128</v>
      </c>
      <c r="H665" s="1" t="s">
        <v>1763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60">
        <v>51.908491202456631</v>
      </c>
      <c r="F666" s="157">
        <v>29524413</v>
      </c>
      <c r="G666" s="3" t="s">
        <v>866</v>
      </c>
      <c r="H666" s="1" t="s">
        <v>4646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61">
        <v>48.992856388423981</v>
      </c>
      <c r="F667" s="6">
        <v>4824111</v>
      </c>
      <c r="G667" s="3" t="s">
        <v>1129</v>
      </c>
      <c r="H667" s="1" t="s">
        <v>1764</v>
      </c>
    </row>
    <row r="668" spans="1:8" ht="15.75" thickBot="1" x14ac:dyDescent="0.3">
      <c r="A668" s="3">
        <v>666</v>
      </c>
      <c r="B668" s="5" t="s">
        <v>4079</v>
      </c>
      <c r="C668" s="3" t="s">
        <v>2176</v>
      </c>
      <c r="D668" s="7">
        <v>49</v>
      </c>
      <c r="E668" s="160">
        <v>48.999710843373492</v>
      </c>
      <c r="F668" s="157">
        <v>50837200</v>
      </c>
      <c r="G668" s="3" t="s">
        <v>4080</v>
      </c>
      <c r="H668" s="1" t="s">
        <v>4081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154">
        <v>49</v>
      </c>
      <c r="E669" s="161">
        <v>48.982377622377619</v>
      </c>
      <c r="F669" s="6">
        <v>8405376</v>
      </c>
      <c r="G669" s="3" t="s">
        <v>2091</v>
      </c>
      <c r="H669" s="1" t="s">
        <v>1491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60">
        <v>39.632829229072286</v>
      </c>
      <c r="F670" s="157">
        <v>21314488</v>
      </c>
      <c r="G670" s="3" t="s">
        <v>867</v>
      </c>
      <c r="H670" s="1" t="s">
        <v>1492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60">
        <v>48.314166666666672</v>
      </c>
      <c r="F671" s="157">
        <v>5797700</v>
      </c>
      <c r="G671" s="3" t="s">
        <v>1130</v>
      </c>
      <c r="H671" s="1" t="s">
        <v>1765</v>
      </c>
    </row>
    <row r="672" spans="1:8" ht="15.75" thickBot="1" x14ac:dyDescent="0.3">
      <c r="A672" s="3">
        <v>670</v>
      </c>
      <c r="B672" s="5" t="s">
        <v>2983</v>
      </c>
      <c r="C672" s="3" t="s">
        <v>2176</v>
      </c>
      <c r="D672" s="7">
        <v>49</v>
      </c>
      <c r="E672" s="160">
        <v>60.39582463465554</v>
      </c>
      <c r="F672" s="157">
        <v>723240</v>
      </c>
      <c r="G672" s="3" t="s">
        <v>2984</v>
      </c>
      <c r="H672" s="1" t="s">
        <v>2985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60">
        <v>48.812356458947434</v>
      </c>
      <c r="F673" s="157">
        <v>28071830</v>
      </c>
      <c r="G673" s="3" t="s">
        <v>4702</v>
      </c>
      <c r="H673" s="1" t="s">
        <v>1493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60">
        <v>47.318402545210994</v>
      </c>
      <c r="F674" s="157">
        <v>11303420</v>
      </c>
      <c r="G674" s="3" t="s">
        <v>1131</v>
      </c>
      <c r="H674" s="1" t="s">
        <v>1766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60">
        <v>48.567333333333337</v>
      </c>
      <c r="F675" s="157">
        <v>14570200</v>
      </c>
      <c r="G675" s="3" t="s">
        <v>4981</v>
      </c>
      <c r="H675" s="1" t="s">
        <v>1767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60">
        <v>46.827080016421839</v>
      </c>
      <c r="F676" s="157">
        <v>1402944</v>
      </c>
      <c r="G676" s="3" t="s">
        <v>1132</v>
      </c>
      <c r="H676" s="1" t="s">
        <v>1768</v>
      </c>
    </row>
    <row r="677" spans="1:8" ht="15.75" thickTop="1" x14ac:dyDescent="0.25">
      <c r="A677" s="2">
        <v>675</v>
      </c>
      <c r="B677" s="5" t="s">
        <v>2986</v>
      </c>
      <c r="C677" s="3" t="s">
        <v>2176</v>
      </c>
      <c r="D677" s="7">
        <v>49</v>
      </c>
      <c r="E677" s="160">
        <v>49</v>
      </c>
      <c r="F677" s="157">
        <v>98000000</v>
      </c>
      <c r="G677" s="3" t="s">
        <v>2987</v>
      </c>
      <c r="H677" s="1" t="s">
        <v>2988</v>
      </c>
    </row>
    <row r="678" spans="1:8" ht="15.75" thickBot="1" x14ac:dyDescent="0.3">
      <c r="A678" s="3">
        <v>676</v>
      </c>
      <c r="B678" s="5" t="s">
        <v>2989</v>
      </c>
      <c r="C678" s="3" t="s">
        <v>2176</v>
      </c>
      <c r="D678" s="154">
        <v>49</v>
      </c>
      <c r="E678" s="161">
        <v>48.168109452736331</v>
      </c>
      <c r="F678" s="6">
        <v>19363580</v>
      </c>
      <c r="G678" s="3" t="s">
        <v>2990</v>
      </c>
      <c r="H678" s="1" t="s">
        <v>2991</v>
      </c>
    </row>
    <row r="679" spans="1:8" ht="15.75" thickTop="1" x14ac:dyDescent="0.25">
      <c r="A679" s="2">
        <v>677</v>
      </c>
      <c r="B679" s="5" t="s">
        <v>4840</v>
      </c>
      <c r="C679" s="3" t="s">
        <v>2176</v>
      </c>
      <c r="D679" s="7">
        <v>0</v>
      </c>
      <c r="E679" s="160" t="e">
        <v>#VALUE!</v>
      </c>
      <c r="F679" s="157" t="s">
        <v>4942</v>
      </c>
      <c r="G679" s="3" t="s">
        <v>4841</v>
      </c>
      <c r="H679" s="1" t="s">
        <v>4842</v>
      </c>
    </row>
    <row r="680" spans="1:8" ht="15.75" thickBot="1" x14ac:dyDescent="0.3">
      <c r="A680" s="3">
        <v>678</v>
      </c>
      <c r="B680" s="5" t="s">
        <v>2992</v>
      </c>
      <c r="C680" s="3" t="s">
        <v>2176</v>
      </c>
      <c r="D680" s="7">
        <v>100</v>
      </c>
      <c r="E680" s="160">
        <v>33.955729166666664</v>
      </c>
      <c r="F680" s="157">
        <v>6519500</v>
      </c>
      <c r="G680" s="3" t="s">
        <v>2993</v>
      </c>
      <c r="H680" s="1" t="s">
        <v>2994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60">
        <v>39.692702169625257</v>
      </c>
      <c r="F681" s="157">
        <v>2012420</v>
      </c>
      <c r="G681" s="3" t="s">
        <v>1133</v>
      </c>
      <c r="H681" s="1" t="s">
        <v>1769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60">
        <v>48.536209813874784</v>
      </c>
      <c r="F682" s="157">
        <v>1434245</v>
      </c>
      <c r="G682" s="3" t="s">
        <v>1134</v>
      </c>
      <c r="H682" s="1" t="s">
        <v>1770</v>
      </c>
    </row>
    <row r="683" spans="1:8" ht="15.75" thickTop="1" x14ac:dyDescent="0.25">
      <c r="A683" s="2">
        <v>681</v>
      </c>
      <c r="B683" s="5" t="s">
        <v>4421</v>
      </c>
      <c r="C683" s="3" t="s">
        <v>2176</v>
      </c>
      <c r="D683" s="7">
        <v>48.999899999999997</v>
      </c>
      <c r="E683" s="160">
        <v>48.999942164533635</v>
      </c>
      <c r="F683" s="157">
        <v>593061</v>
      </c>
      <c r="G683" s="3" t="s">
        <v>4422</v>
      </c>
      <c r="H683" s="1" t="s">
        <v>4423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60">
        <v>45.544020202020199</v>
      </c>
      <c r="F684" s="157">
        <v>22544290</v>
      </c>
      <c r="G684" s="3" t="s">
        <v>1135</v>
      </c>
      <c r="H684" s="1" t="s">
        <v>1771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60">
        <v>48.485117466802862</v>
      </c>
      <c r="F685" s="157">
        <v>4746693</v>
      </c>
      <c r="G685" s="3" t="s">
        <v>719</v>
      </c>
      <c r="H685" s="1" t="s">
        <v>1494</v>
      </c>
    </row>
    <row r="686" spans="1:8" ht="15.75" thickBot="1" x14ac:dyDescent="0.3">
      <c r="A686" s="3">
        <v>684</v>
      </c>
      <c r="B686" s="5" t="s">
        <v>2995</v>
      </c>
      <c r="C686" s="3" t="s">
        <v>2176</v>
      </c>
      <c r="D686" s="7">
        <v>49</v>
      </c>
      <c r="E686" s="160">
        <v>50.898741183610909</v>
      </c>
      <c r="F686" s="157">
        <v>3430000</v>
      </c>
      <c r="G686" s="3" t="s">
        <v>2996</v>
      </c>
      <c r="H686" s="1" t="s">
        <v>2997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60" t="e">
        <v>#VALUE!</v>
      </c>
      <c r="F687" s="157" t="s">
        <v>4942</v>
      </c>
      <c r="G687" s="3" t="s">
        <v>1136</v>
      </c>
      <c r="H687" s="1" t="s">
        <v>1772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60">
        <v>48.850479761072627</v>
      </c>
      <c r="F688" s="157">
        <v>5611948</v>
      </c>
      <c r="G688" s="3" t="s">
        <v>1137</v>
      </c>
      <c r="H688" s="1" t="s">
        <v>1773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154">
        <v>49</v>
      </c>
      <c r="E689" s="161">
        <v>47.68923326646555</v>
      </c>
      <c r="F689" s="6">
        <v>1557125</v>
      </c>
      <c r="G689" s="3" t="s">
        <v>1138</v>
      </c>
      <c r="H689" s="1" t="s">
        <v>1774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60">
        <v>48.985714285714288</v>
      </c>
      <c r="F690" s="157">
        <v>1714500</v>
      </c>
      <c r="G690" s="3" t="s">
        <v>1139</v>
      </c>
      <c r="H690" s="1" t="s">
        <v>1775</v>
      </c>
    </row>
    <row r="691" spans="1:8" ht="15.75" thickTop="1" x14ac:dyDescent="0.25">
      <c r="A691" s="2">
        <v>689</v>
      </c>
      <c r="B691" s="5" t="s">
        <v>453</v>
      </c>
      <c r="C691" s="3" t="s">
        <v>2176</v>
      </c>
      <c r="D691" s="7">
        <v>49</v>
      </c>
      <c r="E691" s="160">
        <v>48.753768844221106</v>
      </c>
      <c r="F691" s="157">
        <v>1940400</v>
      </c>
      <c r="G691" s="3" t="s">
        <v>4794</v>
      </c>
      <c r="H691" s="1" t="s">
        <v>1776</v>
      </c>
    </row>
    <row r="692" spans="1:8" ht="15.75" thickBot="1" x14ac:dyDescent="0.3">
      <c r="A692" s="3">
        <v>690</v>
      </c>
      <c r="B692" s="5" t="s">
        <v>2998</v>
      </c>
      <c r="C692" s="3" t="s">
        <v>2176</v>
      </c>
      <c r="D692" s="7">
        <v>49</v>
      </c>
      <c r="E692" s="160">
        <v>48.875</v>
      </c>
      <c r="F692" s="157">
        <v>2346000</v>
      </c>
      <c r="G692" s="3" t="s">
        <v>2999</v>
      </c>
      <c r="H692" s="1" t="s">
        <v>3000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60" t="e">
        <v>#VALUE!</v>
      </c>
      <c r="F693" s="157" t="s">
        <v>4942</v>
      </c>
      <c r="G693" s="3" t="s">
        <v>1140</v>
      </c>
      <c r="H693" s="1" t="s">
        <v>1777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60" t="e">
        <v>#VALUE!</v>
      </c>
      <c r="F694" s="157" t="s">
        <v>4942</v>
      </c>
      <c r="G694" s="3" t="s">
        <v>1141</v>
      </c>
      <c r="H694" s="1" t="s">
        <v>1778</v>
      </c>
    </row>
    <row r="695" spans="1:8" ht="15.75" thickTop="1" x14ac:dyDescent="0.25">
      <c r="A695" s="2">
        <v>693</v>
      </c>
      <c r="B695" s="5" t="s">
        <v>3001</v>
      </c>
      <c r="C695" s="3" t="s">
        <v>2176</v>
      </c>
      <c r="D695" s="7">
        <v>49</v>
      </c>
      <c r="E695" s="160">
        <v>48.999995168708686</v>
      </c>
      <c r="F695" s="157">
        <v>4056886</v>
      </c>
      <c r="G695" s="3" t="s">
        <v>3002</v>
      </c>
      <c r="H695" s="1" t="s">
        <v>3003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154">
        <v>49</v>
      </c>
      <c r="E696" s="161">
        <v>46.659612086349696</v>
      </c>
      <c r="F696" s="6">
        <v>6872037</v>
      </c>
      <c r="G696" s="3" t="s">
        <v>868</v>
      </c>
      <c r="H696" s="1" t="s">
        <v>1495</v>
      </c>
    </row>
    <row r="697" spans="1:8" ht="15.75" thickTop="1" x14ac:dyDescent="0.25">
      <c r="A697" s="2">
        <v>695</v>
      </c>
      <c r="B697" s="5" t="s">
        <v>3004</v>
      </c>
      <c r="C697" s="3" t="s">
        <v>2176</v>
      </c>
      <c r="D697" s="7">
        <v>49</v>
      </c>
      <c r="E697" s="161">
        <v>49.000000000000007</v>
      </c>
      <c r="F697" s="6">
        <v>4189500</v>
      </c>
      <c r="G697" s="3" t="s">
        <v>3005</v>
      </c>
      <c r="H697" s="1" t="s">
        <v>3006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60">
        <v>43.930349541541283</v>
      </c>
      <c r="F698" s="157">
        <v>49578211</v>
      </c>
      <c r="G698" s="3" t="s">
        <v>1142</v>
      </c>
      <c r="H698" s="1" t="s">
        <v>1779</v>
      </c>
    </row>
    <row r="699" spans="1:8" ht="15.75" thickTop="1" x14ac:dyDescent="0.25">
      <c r="A699" s="2">
        <v>697</v>
      </c>
      <c r="B699" s="5" t="s">
        <v>3007</v>
      </c>
      <c r="C699" s="3" t="s">
        <v>2176</v>
      </c>
      <c r="D699" s="7">
        <v>49</v>
      </c>
      <c r="E699" s="160">
        <v>49</v>
      </c>
      <c r="F699" s="157">
        <v>5978000</v>
      </c>
      <c r="G699" s="3" t="s">
        <v>3008</v>
      </c>
      <c r="H699" s="1" t="s">
        <v>3009</v>
      </c>
    </row>
    <row r="700" spans="1:8" ht="15.75" thickBot="1" x14ac:dyDescent="0.3">
      <c r="A700" s="3">
        <v>698</v>
      </c>
      <c r="B700" s="5" t="s">
        <v>3010</v>
      </c>
      <c r="C700" s="3" t="s">
        <v>2176</v>
      </c>
      <c r="D700" s="154">
        <v>49</v>
      </c>
      <c r="E700" s="161">
        <v>49</v>
      </c>
      <c r="F700" s="6">
        <v>735000</v>
      </c>
      <c r="G700" s="3" t="s">
        <v>3011</v>
      </c>
      <c r="H700" s="1" t="s">
        <v>3012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60">
        <v>48.663199197007032</v>
      </c>
      <c r="F701" s="157">
        <v>533300</v>
      </c>
      <c r="G701" s="3" t="s">
        <v>1143</v>
      </c>
      <c r="H701" s="1" t="s">
        <v>1780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7">
        <v>49</v>
      </c>
      <c r="E702" s="161">
        <v>36.316090000000003</v>
      </c>
      <c r="F702" s="6">
        <v>3631609</v>
      </c>
      <c r="G702" s="3" t="s">
        <v>869</v>
      </c>
      <c r="H702" s="1" t="s">
        <v>1496</v>
      </c>
    </row>
    <row r="703" spans="1:8" ht="15.75" thickTop="1" x14ac:dyDescent="0.25">
      <c r="A703" s="2">
        <v>701</v>
      </c>
      <c r="B703" s="5" t="s">
        <v>3013</v>
      </c>
      <c r="C703" s="3" t="s">
        <v>2176</v>
      </c>
      <c r="D703" s="154">
        <v>49</v>
      </c>
      <c r="E703" s="161">
        <v>49.000066792373339</v>
      </c>
      <c r="F703" s="6">
        <v>2861109</v>
      </c>
      <c r="G703" s="3" t="s">
        <v>3014</v>
      </c>
      <c r="H703" s="1" t="s">
        <v>3015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154">
        <v>49</v>
      </c>
      <c r="E704" s="161">
        <v>49.001960078403144</v>
      </c>
      <c r="F704" s="6">
        <v>735000</v>
      </c>
      <c r="G704" s="3" t="s">
        <v>2145</v>
      </c>
      <c r="H704" s="1" t="s">
        <v>1781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60">
        <v>23.460642618556026</v>
      </c>
      <c r="F705" s="157">
        <v>22991350</v>
      </c>
      <c r="G705" s="3" t="s">
        <v>870</v>
      </c>
      <c r="H705" s="1" t="s">
        <v>1497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60">
        <v>40.215988350496758</v>
      </c>
      <c r="F706" s="157">
        <v>9906328</v>
      </c>
      <c r="G706" s="3" t="s">
        <v>871</v>
      </c>
      <c r="H706" s="1" t="s">
        <v>1498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60">
        <v>48.993421052631582</v>
      </c>
      <c r="F707" s="157">
        <v>3723500</v>
      </c>
      <c r="G707" s="3" t="s">
        <v>1144</v>
      </c>
      <c r="H707" s="1" t="s">
        <v>1782</v>
      </c>
    </row>
    <row r="708" spans="1:8" ht="15.75" thickBot="1" x14ac:dyDescent="0.3">
      <c r="A708" s="3">
        <v>706</v>
      </c>
      <c r="B708" s="5" t="s">
        <v>3016</v>
      </c>
      <c r="C708" s="3" t="s">
        <v>2176</v>
      </c>
      <c r="D708" s="7">
        <v>49</v>
      </c>
      <c r="E708" s="160">
        <v>49.04544592518679</v>
      </c>
      <c r="F708" s="157">
        <v>10577391</v>
      </c>
      <c r="G708" s="3" t="s">
        <v>3017</v>
      </c>
      <c r="H708" s="1" t="s">
        <v>3018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60">
        <v>46.870287307552431</v>
      </c>
      <c r="F709" s="157">
        <v>89312223</v>
      </c>
      <c r="G709" s="3" t="s">
        <v>872</v>
      </c>
      <c r="H709" s="1" t="s">
        <v>1499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7">
        <v>49</v>
      </c>
      <c r="E710" s="161">
        <v>45.090652267200689</v>
      </c>
      <c r="F710" s="6">
        <v>3530562</v>
      </c>
      <c r="G710" s="3" t="s">
        <v>1145</v>
      </c>
      <c r="H710" s="1" t="s">
        <v>1783</v>
      </c>
    </row>
    <row r="711" spans="1:8" ht="15.75" thickTop="1" x14ac:dyDescent="0.25">
      <c r="A711" s="2">
        <v>709</v>
      </c>
      <c r="B711" s="5" t="s">
        <v>4677</v>
      </c>
      <c r="C711" s="3" t="s">
        <v>2176</v>
      </c>
      <c r="D711" s="7">
        <v>100</v>
      </c>
      <c r="E711" s="160">
        <v>100</v>
      </c>
      <c r="F711" s="157">
        <v>78800000</v>
      </c>
      <c r="G711" s="3" t="s">
        <v>4678</v>
      </c>
      <c r="H711" s="1" t="s">
        <v>4679</v>
      </c>
    </row>
    <row r="712" spans="1:8" ht="15.75" thickBot="1" x14ac:dyDescent="0.3">
      <c r="A712" s="3">
        <v>710</v>
      </c>
      <c r="B712" s="5" t="s">
        <v>2032</v>
      </c>
      <c r="C712" s="3" t="s">
        <v>1</v>
      </c>
      <c r="D712" s="7">
        <v>49</v>
      </c>
      <c r="E712" s="160">
        <v>48.998536398467444</v>
      </c>
      <c r="F712" s="157">
        <v>12788618</v>
      </c>
      <c r="G712" s="3" t="s">
        <v>2092</v>
      </c>
      <c r="H712" s="1" t="s">
        <v>2093</v>
      </c>
    </row>
    <row r="713" spans="1:8" ht="15.75" thickTop="1" x14ac:dyDescent="0.25">
      <c r="A713" s="2">
        <v>711</v>
      </c>
      <c r="B713" s="5" t="s">
        <v>4103</v>
      </c>
      <c r="C713" s="3" t="s">
        <v>2176</v>
      </c>
      <c r="D713" s="7">
        <v>49</v>
      </c>
      <c r="E713" s="160">
        <v>49</v>
      </c>
      <c r="F713" s="157">
        <v>2463034</v>
      </c>
      <c r="G713" s="3" t="s">
        <v>4104</v>
      </c>
      <c r="H713" s="1" t="s">
        <v>4105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60">
        <v>3.9977257501498547</v>
      </c>
      <c r="F714" s="157">
        <v>7709806</v>
      </c>
      <c r="G714" s="3" t="s">
        <v>873</v>
      </c>
      <c r="H714" s="1" t="s">
        <v>1500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60">
        <v>48.279294199063557</v>
      </c>
      <c r="F715" s="157">
        <v>24138247</v>
      </c>
      <c r="G715" s="3" t="s">
        <v>874</v>
      </c>
      <c r="H715" s="1" t="s">
        <v>1501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60">
        <v>22.393527777777781</v>
      </c>
      <c r="F716" s="157">
        <v>806167</v>
      </c>
      <c r="G716" s="3" t="s">
        <v>1146</v>
      </c>
      <c r="H716" s="1" t="s">
        <v>1784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60">
        <v>34.29810559503607</v>
      </c>
      <c r="F717" s="157">
        <v>17153172</v>
      </c>
      <c r="G717" s="3" t="s">
        <v>875</v>
      </c>
      <c r="H717" s="1" t="s">
        <v>1502</v>
      </c>
    </row>
    <row r="718" spans="1:8" ht="15.75" thickBot="1" x14ac:dyDescent="0.3">
      <c r="A718" s="3">
        <v>716</v>
      </c>
      <c r="B718" s="5" t="s">
        <v>3019</v>
      </c>
      <c r="C718" s="3" t="s">
        <v>2176</v>
      </c>
      <c r="D718" s="7">
        <v>49</v>
      </c>
      <c r="E718" s="160">
        <v>49</v>
      </c>
      <c r="F718" s="157">
        <v>44100000</v>
      </c>
      <c r="G718" s="3" t="s">
        <v>3020</v>
      </c>
      <c r="H718" s="1" t="s">
        <v>3021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60">
        <v>49.925284526743503</v>
      </c>
      <c r="F719" s="157">
        <v>21335131</v>
      </c>
      <c r="G719" s="3" t="s">
        <v>1147</v>
      </c>
      <c r="H719" s="1" t="s">
        <v>1785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60">
        <v>28.830938271604939</v>
      </c>
      <c r="F720" s="157">
        <v>9341224</v>
      </c>
      <c r="G720" s="3" t="s">
        <v>876</v>
      </c>
      <c r="H720" s="1" t="s">
        <v>1503</v>
      </c>
    </row>
    <row r="721" spans="1:8" ht="15.75" thickTop="1" x14ac:dyDescent="0.25">
      <c r="A721" s="2">
        <v>719</v>
      </c>
      <c r="B721" s="5" t="s">
        <v>3022</v>
      </c>
      <c r="C721" s="3" t="s">
        <v>2176</v>
      </c>
      <c r="D721" s="7">
        <v>49</v>
      </c>
      <c r="E721" s="160">
        <v>46.483999999999995</v>
      </c>
      <c r="F721" s="157">
        <v>1162100</v>
      </c>
      <c r="G721" s="3" t="s">
        <v>3023</v>
      </c>
      <c r="H721" s="1" t="s">
        <v>3024</v>
      </c>
    </row>
    <row r="722" spans="1:8" ht="15.75" thickBot="1" x14ac:dyDescent="0.3">
      <c r="A722" s="3">
        <v>720</v>
      </c>
      <c r="B722" s="5" t="s">
        <v>3025</v>
      </c>
      <c r="C722" s="3" t="s">
        <v>2176</v>
      </c>
      <c r="D722" s="7">
        <v>49</v>
      </c>
      <c r="E722" s="160">
        <v>49.000001254294389</v>
      </c>
      <c r="F722" s="157">
        <v>39065790</v>
      </c>
      <c r="G722" s="3" t="s">
        <v>3026</v>
      </c>
      <c r="H722" s="1" t="s">
        <v>3027</v>
      </c>
    </row>
    <row r="723" spans="1:8" ht="15.75" thickTop="1" x14ac:dyDescent="0.25">
      <c r="A723" s="2">
        <v>721</v>
      </c>
      <c r="B723" s="5" t="s">
        <v>3028</v>
      </c>
      <c r="C723" s="3" t="s">
        <v>2176</v>
      </c>
      <c r="D723" s="7">
        <v>49</v>
      </c>
      <c r="E723" s="160">
        <v>48.343689320388357</v>
      </c>
      <c r="F723" s="157">
        <v>2489700</v>
      </c>
      <c r="G723" s="3" t="s">
        <v>3029</v>
      </c>
      <c r="H723" s="1" t="s">
        <v>3030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60">
        <v>49</v>
      </c>
      <c r="F724" s="157">
        <v>2450000</v>
      </c>
      <c r="G724" s="3" t="s">
        <v>1148</v>
      </c>
      <c r="H724" s="1" t="s">
        <v>1786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60">
        <v>47.210939130953456</v>
      </c>
      <c r="F725" s="157">
        <v>4432484</v>
      </c>
      <c r="G725" s="3" t="s">
        <v>720</v>
      </c>
      <c r="H725" s="1" t="s">
        <v>1504</v>
      </c>
    </row>
    <row r="726" spans="1:8" ht="15.75" thickBot="1" x14ac:dyDescent="0.3">
      <c r="A726" s="3">
        <v>724</v>
      </c>
      <c r="B726" s="5" t="s">
        <v>3031</v>
      </c>
      <c r="C726" s="3" t="s">
        <v>2176</v>
      </c>
      <c r="D726" s="7">
        <v>49</v>
      </c>
      <c r="E726" s="160">
        <v>49</v>
      </c>
      <c r="F726" s="157">
        <v>735000</v>
      </c>
      <c r="G726" s="3" t="s">
        <v>3032</v>
      </c>
      <c r="H726" s="1" t="s">
        <v>3033</v>
      </c>
    </row>
    <row r="727" spans="1:8" ht="15.75" thickTop="1" x14ac:dyDescent="0.25">
      <c r="A727" s="2">
        <v>725</v>
      </c>
      <c r="B727" s="5" t="s">
        <v>4975</v>
      </c>
      <c r="C727" s="3" t="s">
        <v>1</v>
      </c>
      <c r="D727" s="7">
        <v>0</v>
      </c>
      <c r="E727" s="160" t="e">
        <v>#VALUE!</v>
      </c>
      <c r="F727" s="157" t="s">
        <v>4942</v>
      </c>
      <c r="G727" s="3" t="s">
        <v>4976</v>
      </c>
      <c r="H727" s="1" t="s">
        <v>4977</v>
      </c>
    </row>
    <row r="728" spans="1:8" ht="15.75" thickBot="1" x14ac:dyDescent="0.3">
      <c r="A728" s="3">
        <v>726</v>
      </c>
      <c r="B728" s="5" t="s">
        <v>3034</v>
      </c>
      <c r="C728" s="3" t="s">
        <v>2176</v>
      </c>
      <c r="D728" s="7">
        <v>49</v>
      </c>
      <c r="E728" s="160">
        <v>49</v>
      </c>
      <c r="F728" s="157">
        <v>2695000</v>
      </c>
      <c r="G728" s="3" t="s">
        <v>3035</v>
      </c>
      <c r="H728" s="1" t="s">
        <v>3036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60">
        <v>48.609729717134101</v>
      </c>
      <c r="F729" s="157">
        <v>2503299</v>
      </c>
      <c r="G729" s="3" t="s">
        <v>1149</v>
      </c>
      <c r="H729" s="1" t="s">
        <v>4661</v>
      </c>
    </row>
    <row r="730" spans="1:8" ht="15.75" thickBot="1" x14ac:dyDescent="0.3">
      <c r="A730" s="3">
        <v>728</v>
      </c>
      <c r="B730" s="5" t="s">
        <v>3950</v>
      </c>
      <c r="C730" s="3" t="s">
        <v>2176</v>
      </c>
      <c r="D730" s="154">
        <v>5</v>
      </c>
      <c r="E730" s="161">
        <v>0.44004649695922093</v>
      </c>
      <c r="F730" s="6">
        <v>3908247</v>
      </c>
      <c r="G730" s="3" t="s">
        <v>3951</v>
      </c>
      <c r="H730" s="1" t="s">
        <v>3952</v>
      </c>
    </row>
    <row r="731" spans="1:8" ht="15.75" thickTop="1" x14ac:dyDescent="0.25">
      <c r="A731" s="2">
        <v>729</v>
      </c>
      <c r="B731" s="5" t="s">
        <v>3037</v>
      </c>
      <c r="C731" s="3" t="s">
        <v>2176</v>
      </c>
      <c r="D731" s="7">
        <v>49</v>
      </c>
      <c r="E731" s="160">
        <v>48.999968313317908</v>
      </c>
      <c r="F731" s="157">
        <v>927834</v>
      </c>
      <c r="G731" s="3" t="s">
        <v>3038</v>
      </c>
      <c r="H731" s="1" t="s">
        <v>3039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60">
        <v>49.17396460479484</v>
      </c>
      <c r="F732" s="157">
        <v>32944073</v>
      </c>
      <c r="G732" s="3" t="s">
        <v>877</v>
      </c>
      <c r="H732" s="1" t="s">
        <v>1505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60">
        <v>46.386611426079384</v>
      </c>
      <c r="F733" s="157">
        <v>2127290</v>
      </c>
      <c r="G733" s="3" t="s">
        <v>1150</v>
      </c>
      <c r="H733" s="1" t="s">
        <v>1787</v>
      </c>
    </row>
    <row r="734" spans="1:8" ht="15.75" thickBot="1" x14ac:dyDescent="0.3">
      <c r="A734" s="3">
        <v>732</v>
      </c>
      <c r="B734" s="5" t="s">
        <v>3040</v>
      </c>
      <c r="C734" s="3" t="s">
        <v>2176</v>
      </c>
      <c r="D734" s="7">
        <v>49</v>
      </c>
      <c r="E734" s="160">
        <v>5.1020357265252931</v>
      </c>
      <c r="F734" s="157">
        <v>4111901</v>
      </c>
      <c r="G734" s="3" t="s">
        <v>3041</v>
      </c>
      <c r="H734" s="1" t="s">
        <v>3042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154">
        <v>49</v>
      </c>
      <c r="E735" s="161">
        <v>49.032219251336898</v>
      </c>
      <c r="F735" s="6">
        <v>7335220</v>
      </c>
      <c r="G735" s="3" t="s">
        <v>1151</v>
      </c>
      <c r="H735" s="1" t="s">
        <v>1788</v>
      </c>
    </row>
    <row r="736" spans="1:8" ht="15.75" thickBot="1" x14ac:dyDescent="0.3">
      <c r="A736" s="3">
        <v>734</v>
      </c>
      <c r="B736" s="5" t="s">
        <v>4121</v>
      </c>
      <c r="C736" s="3" t="s">
        <v>2176</v>
      </c>
      <c r="D736" s="7">
        <v>49</v>
      </c>
      <c r="E736" s="160">
        <v>48.999981374526108</v>
      </c>
      <c r="F736" s="157">
        <v>8681655</v>
      </c>
      <c r="G736" s="3" t="s">
        <v>4122</v>
      </c>
      <c r="H736" s="1" t="s">
        <v>4123</v>
      </c>
    </row>
    <row r="737" spans="1:8" ht="15.75" thickTop="1" x14ac:dyDescent="0.25">
      <c r="A737" s="2">
        <v>735</v>
      </c>
      <c r="B737" s="5" t="s">
        <v>4201</v>
      </c>
      <c r="C737" s="3" t="s">
        <v>2176</v>
      </c>
      <c r="D737" s="7">
        <v>0</v>
      </c>
      <c r="E737" s="160" t="e">
        <v>#VALUE!</v>
      </c>
      <c r="F737" s="157" t="s">
        <v>4942</v>
      </c>
      <c r="G737" s="3" t="s">
        <v>4202</v>
      </c>
      <c r="H737" s="1" t="s">
        <v>4203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60">
        <v>46.587030829439058</v>
      </c>
      <c r="F738" s="157">
        <v>7053160</v>
      </c>
      <c r="G738" s="3" t="s">
        <v>1152</v>
      </c>
      <c r="H738" s="1" t="s">
        <v>1789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60">
        <v>35.015441645109298</v>
      </c>
      <c r="F739" s="157">
        <v>1494347</v>
      </c>
      <c r="G739" s="3" t="s">
        <v>1153</v>
      </c>
      <c r="H739" s="1" t="s">
        <v>1790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154">
        <v>20</v>
      </c>
      <c r="E740" s="161">
        <v>1.4195149233603894E-7</v>
      </c>
      <c r="F740" s="6">
        <v>3</v>
      </c>
      <c r="G740" s="3" t="s">
        <v>878</v>
      </c>
      <c r="H740" s="1" t="s">
        <v>1506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60" t="e">
        <v>#VALUE!</v>
      </c>
      <c r="F741" s="157" t="s">
        <v>4942</v>
      </c>
      <c r="G741" s="3" t="s">
        <v>1154</v>
      </c>
      <c r="H741" s="1" t="s">
        <v>1791</v>
      </c>
    </row>
    <row r="742" spans="1:8" ht="15.75" thickBot="1" x14ac:dyDescent="0.3">
      <c r="A742" s="3">
        <v>740</v>
      </c>
      <c r="B742" s="5" t="s">
        <v>5017</v>
      </c>
      <c r="C742" s="3" t="s">
        <v>2176</v>
      </c>
      <c r="D742" s="7">
        <v>49</v>
      </c>
      <c r="E742" s="160">
        <v>48.549042717988229</v>
      </c>
      <c r="F742" s="157">
        <v>2817500</v>
      </c>
      <c r="G742" s="3" t="s">
        <v>5018</v>
      </c>
      <c r="H742" s="1" t="s">
        <v>5019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60">
        <v>48.967653918216001</v>
      </c>
      <c r="F743" s="157">
        <v>59797732</v>
      </c>
      <c r="G743" s="3" t="s">
        <v>1155</v>
      </c>
      <c r="H743" s="1" t="s">
        <v>1792</v>
      </c>
    </row>
    <row r="744" spans="1:8" ht="15.75" thickBot="1" x14ac:dyDescent="0.3">
      <c r="A744" s="3">
        <v>742</v>
      </c>
      <c r="B744" s="5" t="s">
        <v>3043</v>
      </c>
      <c r="C744" s="3" t="s">
        <v>2176</v>
      </c>
      <c r="D744" s="7">
        <v>49</v>
      </c>
      <c r="E744" s="160">
        <v>49</v>
      </c>
      <c r="F744" s="157">
        <v>1715000</v>
      </c>
      <c r="G744" s="3" t="s">
        <v>3044</v>
      </c>
      <c r="H744" s="1" t="s">
        <v>3045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60">
        <v>48.126739829767438</v>
      </c>
      <c r="F745" s="157">
        <v>2399657</v>
      </c>
      <c r="G745" s="3" t="s">
        <v>1156</v>
      </c>
      <c r="H745" s="1" t="s">
        <v>1793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60">
        <v>39.881571817729707</v>
      </c>
      <c r="F746" s="157">
        <v>4298372</v>
      </c>
      <c r="G746" s="3" t="s">
        <v>1157</v>
      </c>
      <c r="H746" s="1" t="s">
        <v>1794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60">
        <v>48.969905859750241</v>
      </c>
      <c r="F747" s="157">
        <v>25488836</v>
      </c>
      <c r="G747" s="3" t="s">
        <v>879</v>
      </c>
      <c r="H747" s="1" t="s">
        <v>1507</v>
      </c>
    </row>
    <row r="748" spans="1:8" ht="15.75" thickBot="1" x14ac:dyDescent="0.3">
      <c r="A748" s="3">
        <v>746</v>
      </c>
      <c r="B748" s="5" t="s">
        <v>3046</v>
      </c>
      <c r="C748" s="3" t="s">
        <v>2176</v>
      </c>
      <c r="D748" s="7">
        <v>49</v>
      </c>
      <c r="E748" s="160">
        <v>49.237938147237116</v>
      </c>
      <c r="F748" s="157">
        <v>300316513</v>
      </c>
      <c r="G748" s="3" t="s">
        <v>3047</v>
      </c>
      <c r="H748" s="1" t="s">
        <v>3048</v>
      </c>
    </row>
    <row r="749" spans="1:8" ht="15.75" thickTop="1" x14ac:dyDescent="0.25">
      <c r="A749" s="2">
        <v>747</v>
      </c>
      <c r="B749" s="5" t="s">
        <v>3049</v>
      </c>
      <c r="C749" s="3" t="s">
        <v>2176</v>
      </c>
      <c r="D749" s="154">
        <v>49</v>
      </c>
      <c r="E749" s="161">
        <v>49</v>
      </c>
      <c r="F749" s="6">
        <v>1715000</v>
      </c>
      <c r="G749" s="3" t="s">
        <v>3050</v>
      </c>
      <c r="H749" s="1" t="s">
        <v>3051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60">
        <v>46.894603208639552</v>
      </c>
      <c r="F750" s="157">
        <v>1924517</v>
      </c>
      <c r="G750" s="3" t="s">
        <v>1158</v>
      </c>
      <c r="H750" s="1" t="s">
        <v>1795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60">
        <v>48.373485811772305</v>
      </c>
      <c r="F751" s="157">
        <v>7281477</v>
      </c>
      <c r="G751" s="3" t="s">
        <v>880</v>
      </c>
      <c r="H751" s="1" t="s">
        <v>1508</v>
      </c>
    </row>
    <row r="752" spans="1:8" ht="15.75" thickBot="1" x14ac:dyDescent="0.3">
      <c r="A752" s="3">
        <v>750</v>
      </c>
      <c r="B752" s="5" t="s">
        <v>3052</v>
      </c>
      <c r="C752" s="3" t="s">
        <v>2176</v>
      </c>
      <c r="D752" s="154">
        <v>49</v>
      </c>
      <c r="E752" s="161">
        <v>49</v>
      </c>
      <c r="F752" s="6">
        <v>1225000</v>
      </c>
      <c r="G752" s="3" t="s">
        <v>3053</v>
      </c>
      <c r="H752" s="1" t="s">
        <v>3054</v>
      </c>
    </row>
    <row r="753" spans="1:8" ht="15.75" thickTop="1" x14ac:dyDescent="0.25">
      <c r="A753" s="2">
        <v>751</v>
      </c>
      <c r="B753" s="5" t="s">
        <v>4204</v>
      </c>
      <c r="C753" s="3" t="s">
        <v>2176</v>
      </c>
      <c r="D753" s="7">
        <v>49</v>
      </c>
      <c r="E753" s="160">
        <v>49</v>
      </c>
      <c r="F753" s="157">
        <v>588000</v>
      </c>
      <c r="G753" s="3" t="s">
        <v>4205</v>
      </c>
      <c r="H753" s="1" t="s">
        <v>4206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60">
        <v>31.287181318822409</v>
      </c>
      <c r="F754" s="157">
        <v>6701198</v>
      </c>
      <c r="G754" s="3" t="s">
        <v>1159</v>
      </c>
      <c r="H754" s="1" t="s">
        <v>1796</v>
      </c>
    </row>
    <row r="755" spans="1:8" ht="15.75" thickTop="1" x14ac:dyDescent="0.25">
      <c r="A755" s="2">
        <v>753</v>
      </c>
      <c r="B755" s="5" t="s">
        <v>3055</v>
      </c>
      <c r="C755" s="3" t="s">
        <v>2176</v>
      </c>
      <c r="D755" s="154">
        <v>49</v>
      </c>
      <c r="E755" s="161">
        <v>48.999994556697438</v>
      </c>
      <c r="F755" s="6">
        <v>27005661</v>
      </c>
      <c r="G755" s="3" t="s">
        <v>3056</v>
      </c>
      <c r="H755" s="1" t="s">
        <v>3057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60">
        <v>51.154261882577657</v>
      </c>
      <c r="F756" s="157">
        <v>5281565</v>
      </c>
      <c r="G756" s="3" t="s">
        <v>881</v>
      </c>
      <c r="H756" s="1" t="s">
        <v>1509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60">
        <v>39.37822165719772</v>
      </c>
      <c r="F757" s="157">
        <v>3289507</v>
      </c>
      <c r="G757" s="3" t="s">
        <v>1160</v>
      </c>
      <c r="H757" s="1" t="s">
        <v>1797</v>
      </c>
    </row>
    <row r="758" spans="1:8" ht="15.75" thickBot="1" x14ac:dyDescent="0.3">
      <c r="A758" s="3">
        <v>756</v>
      </c>
      <c r="B758" s="5" t="s">
        <v>3058</v>
      </c>
      <c r="C758" s="3" t="s">
        <v>2176</v>
      </c>
      <c r="D758" s="7">
        <v>49</v>
      </c>
      <c r="E758" s="160">
        <v>42.625688375393601</v>
      </c>
      <c r="F758" s="157">
        <v>1579789</v>
      </c>
      <c r="G758" s="3" t="s">
        <v>3059</v>
      </c>
      <c r="H758" s="1" t="s">
        <v>3060</v>
      </c>
    </row>
    <row r="759" spans="1:8" ht="15.75" thickTop="1" x14ac:dyDescent="0.25">
      <c r="A759" s="2">
        <v>757</v>
      </c>
      <c r="B759" s="5" t="s">
        <v>2146</v>
      </c>
      <c r="C759" s="3" t="s">
        <v>694</v>
      </c>
      <c r="D759" s="7">
        <v>49</v>
      </c>
      <c r="E759" s="160">
        <v>48.99133333333333</v>
      </c>
      <c r="F759" s="157">
        <v>7348700</v>
      </c>
      <c r="G759" s="3" t="s">
        <v>2147</v>
      </c>
      <c r="H759" s="1" t="s">
        <v>2148</v>
      </c>
    </row>
    <row r="760" spans="1:8" ht="15.75" thickBot="1" x14ac:dyDescent="0.3">
      <c r="A760" s="3">
        <v>758</v>
      </c>
      <c r="B760" s="5" t="s">
        <v>3061</v>
      </c>
      <c r="C760" s="3" t="s">
        <v>2176</v>
      </c>
      <c r="D760" s="7">
        <v>49</v>
      </c>
      <c r="E760" s="160">
        <v>49.000000000000007</v>
      </c>
      <c r="F760" s="157">
        <v>9114000</v>
      </c>
      <c r="G760" s="3" t="s">
        <v>3062</v>
      </c>
      <c r="H760" s="1" t="s">
        <v>3063</v>
      </c>
    </row>
    <row r="761" spans="1:8" ht="15.75" thickTop="1" x14ac:dyDescent="0.25">
      <c r="A761" s="2">
        <v>759</v>
      </c>
      <c r="B761" s="5" t="s">
        <v>3064</v>
      </c>
      <c r="C761" s="3" t="s">
        <v>2176</v>
      </c>
      <c r="D761" s="7">
        <v>49</v>
      </c>
      <c r="E761" s="160">
        <v>49.000000000000007</v>
      </c>
      <c r="F761" s="157">
        <v>5292000</v>
      </c>
      <c r="G761" s="3" t="s">
        <v>3065</v>
      </c>
      <c r="H761" s="1" t="s">
        <v>3066</v>
      </c>
    </row>
    <row r="762" spans="1:8" ht="15.75" thickBot="1" x14ac:dyDescent="0.3">
      <c r="A762" s="3">
        <v>760</v>
      </c>
      <c r="B762" s="5" t="s">
        <v>4013</v>
      </c>
      <c r="C762" s="3" t="s">
        <v>2176</v>
      </c>
      <c r="D762" s="154">
        <v>49</v>
      </c>
      <c r="E762" s="161">
        <v>48.999994429869275</v>
      </c>
      <c r="F762" s="6">
        <v>3518768</v>
      </c>
      <c r="G762" s="3" t="s">
        <v>4014</v>
      </c>
      <c r="H762" s="1" t="s">
        <v>4015</v>
      </c>
    </row>
    <row r="763" spans="1:8" ht="15.75" thickTop="1" x14ac:dyDescent="0.25">
      <c r="A763" s="2">
        <v>761</v>
      </c>
      <c r="B763" s="5" t="s">
        <v>3067</v>
      </c>
      <c r="C763" s="3" t="s">
        <v>2176</v>
      </c>
      <c r="D763" s="7">
        <v>49</v>
      </c>
      <c r="E763" s="161">
        <v>49</v>
      </c>
      <c r="F763" s="6">
        <v>5880000</v>
      </c>
      <c r="G763" s="3" t="s">
        <v>3068</v>
      </c>
      <c r="H763" s="1" t="s">
        <v>3069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60">
        <v>46.214115585629287</v>
      </c>
      <c r="F764" s="157">
        <v>17396740</v>
      </c>
      <c r="G764" s="3" t="s">
        <v>882</v>
      </c>
      <c r="H764" s="1" t="s">
        <v>1510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60">
        <v>49.317269911621558</v>
      </c>
      <c r="F765" s="157">
        <v>2608203</v>
      </c>
      <c r="G765" s="3" t="s">
        <v>1161</v>
      </c>
      <c r="H765" s="1" t="s">
        <v>1798</v>
      </c>
    </row>
    <row r="766" spans="1:8" ht="15.75" thickBot="1" x14ac:dyDescent="0.3">
      <c r="A766" s="3">
        <v>764</v>
      </c>
      <c r="B766" s="5" t="s">
        <v>3070</v>
      </c>
      <c r="C766" s="3" t="s">
        <v>2176</v>
      </c>
      <c r="D766" s="7">
        <v>49</v>
      </c>
      <c r="E766" s="160">
        <v>38.211554014601191</v>
      </c>
      <c r="F766" s="157">
        <v>2107222</v>
      </c>
      <c r="G766" s="3" t="s">
        <v>3071</v>
      </c>
      <c r="H766" s="1" t="s">
        <v>3072</v>
      </c>
    </row>
    <row r="767" spans="1:8" ht="15.75" thickTop="1" x14ac:dyDescent="0.25">
      <c r="A767" s="2">
        <v>765</v>
      </c>
      <c r="B767" s="5" t="s">
        <v>4106</v>
      </c>
      <c r="C767" s="3" t="s">
        <v>2176</v>
      </c>
      <c r="D767" s="7">
        <v>49</v>
      </c>
      <c r="E767" s="160">
        <v>48.999295732491028</v>
      </c>
      <c r="F767" s="157">
        <v>69574835</v>
      </c>
      <c r="G767" s="3" t="s">
        <v>4107</v>
      </c>
      <c r="H767" s="1" t="s">
        <v>4108</v>
      </c>
    </row>
    <row r="768" spans="1:8" ht="15.75" thickBot="1" x14ac:dyDescent="0.3">
      <c r="A768" s="3">
        <v>766</v>
      </c>
      <c r="B768" s="5" t="s">
        <v>3073</v>
      </c>
      <c r="C768" s="3" t="s">
        <v>2176</v>
      </c>
      <c r="D768" s="7">
        <v>49</v>
      </c>
      <c r="E768" s="160">
        <v>48.97194076923077</v>
      </c>
      <c r="F768" s="157">
        <v>63663523</v>
      </c>
      <c r="G768" s="3" t="s">
        <v>3074</v>
      </c>
      <c r="H768" s="1" t="s">
        <v>3075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60">
        <v>48.63419612535413</v>
      </c>
      <c r="F769" s="157">
        <v>1658358</v>
      </c>
      <c r="G769" s="3" t="s">
        <v>1162</v>
      </c>
      <c r="H769" s="1" t="s">
        <v>1799</v>
      </c>
    </row>
    <row r="770" spans="1:8" ht="15.75" thickBot="1" x14ac:dyDescent="0.3">
      <c r="A770" s="3">
        <v>768</v>
      </c>
      <c r="B770" s="5" t="s">
        <v>4424</v>
      </c>
      <c r="C770" s="3" t="s">
        <v>2176</v>
      </c>
      <c r="D770" s="7">
        <v>49</v>
      </c>
      <c r="E770" s="160">
        <v>25.801970715695859</v>
      </c>
      <c r="F770" s="157">
        <v>5927061</v>
      </c>
      <c r="G770" s="3" t="s">
        <v>4425</v>
      </c>
      <c r="H770" s="1" t="s">
        <v>4426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60">
        <v>44.796880000000002</v>
      </c>
      <c r="F771" s="157">
        <v>2239844</v>
      </c>
      <c r="G771" s="3" t="s">
        <v>1163</v>
      </c>
      <c r="H771" s="1" t="s">
        <v>1800</v>
      </c>
    </row>
    <row r="772" spans="1:8" ht="15.75" thickBot="1" x14ac:dyDescent="0.3">
      <c r="A772" s="3">
        <v>770</v>
      </c>
      <c r="B772" s="5" t="s">
        <v>3076</v>
      </c>
      <c r="C772" s="3" t="s">
        <v>2176</v>
      </c>
      <c r="D772" s="7">
        <v>49</v>
      </c>
      <c r="E772" s="160">
        <v>49.00004075595097</v>
      </c>
      <c r="F772" s="157">
        <v>2043875</v>
      </c>
      <c r="G772" s="3" t="s">
        <v>3077</v>
      </c>
      <c r="H772" s="1" t="s">
        <v>3078</v>
      </c>
    </row>
    <row r="773" spans="1:8" ht="15.75" thickTop="1" x14ac:dyDescent="0.25">
      <c r="A773" s="2">
        <v>771</v>
      </c>
      <c r="B773" s="5" t="s">
        <v>2057</v>
      </c>
      <c r="C773" s="3" t="s">
        <v>2176</v>
      </c>
      <c r="D773" s="7">
        <v>49</v>
      </c>
      <c r="E773" s="161">
        <v>48.67</v>
      </c>
      <c r="F773" s="6">
        <v>1946800</v>
      </c>
      <c r="G773" s="3" t="s">
        <v>2149</v>
      </c>
      <c r="H773" s="1" t="s">
        <v>2150</v>
      </c>
    </row>
    <row r="774" spans="1:8" ht="15.75" thickBot="1" x14ac:dyDescent="0.3">
      <c r="A774" s="3">
        <v>772</v>
      </c>
      <c r="B774" s="5" t="s">
        <v>4725</v>
      </c>
      <c r="C774" s="3" t="s">
        <v>2176</v>
      </c>
      <c r="D774" s="7">
        <v>49</v>
      </c>
      <c r="E774" s="160">
        <v>48.814164835164839</v>
      </c>
      <c r="F774" s="157">
        <v>8884178</v>
      </c>
      <c r="G774" s="3" t="s">
        <v>4726</v>
      </c>
      <c r="H774" s="1" t="s">
        <v>4727</v>
      </c>
    </row>
    <row r="775" spans="1:8" ht="15.75" thickTop="1" x14ac:dyDescent="0.25">
      <c r="A775" s="2">
        <v>773</v>
      </c>
      <c r="B775" s="5" t="s">
        <v>3079</v>
      </c>
      <c r="C775" s="3" t="s">
        <v>2176</v>
      </c>
      <c r="D775" s="7">
        <v>49</v>
      </c>
      <c r="E775" s="160">
        <v>49.000077467452279</v>
      </c>
      <c r="F775" s="157">
        <v>1075292</v>
      </c>
      <c r="G775" s="3" t="s">
        <v>3080</v>
      </c>
      <c r="H775" s="1" t="s">
        <v>3081</v>
      </c>
    </row>
    <row r="776" spans="1:8" ht="15.75" thickBot="1" x14ac:dyDescent="0.3">
      <c r="A776" s="3">
        <v>774</v>
      </c>
      <c r="B776" s="5" t="s">
        <v>3971</v>
      </c>
      <c r="C776" s="3" t="s">
        <v>2176</v>
      </c>
      <c r="D776" s="7">
        <v>49</v>
      </c>
      <c r="E776" s="160">
        <v>47.828129412282998</v>
      </c>
      <c r="F776" s="157">
        <v>66224215</v>
      </c>
      <c r="G776" s="3" t="s">
        <v>3972</v>
      </c>
      <c r="H776" s="1" t="s">
        <v>3973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60">
        <v>48.400398662551439</v>
      </c>
      <c r="F777" s="157">
        <v>7527230</v>
      </c>
      <c r="G777" s="3" t="s">
        <v>1164</v>
      </c>
      <c r="H777" s="1" t="s">
        <v>1801</v>
      </c>
    </row>
    <row r="778" spans="1:8" ht="15.75" thickBot="1" x14ac:dyDescent="0.3">
      <c r="A778" s="3">
        <v>776</v>
      </c>
      <c r="B778" s="5" t="s">
        <v>3082</v>
      </c>
      <c r="C778" s="3" t="s">
        <v>2176</v>
      </c>
      <c r="D778" s="7">
        <v>49</v>
      </c>
      <c r="E778" s="160">
        <v>49</v>
      </c>
      <c r="F778" s="157">
        <v>3010070</v>
      </c>
      <c r="G778" s="3" t="s">
        <v>3083</v>
      </c>
      <c r="H778" s="1" t="s">
        <v>3084</v>
      </c>
    </row>
    <row r="779" spans="1:8" ht="15.75" thickTop="1" x14ac:dyDescent="0.25">
      <c r="A779" s="2">
        <v>777</v>
      </c>
      <c r="B779" s="5" t="s">
        <v>4016</v>
      </c>
      <c r="C779" s="3" t="s">
        <v>2176</v>
      </c>
      <c r="D779" s="7">
        <v>49</v>
      </c>
      <c r="E779" s="160">
        <v>49.000046250071414</v>
      </c>
      <c r="F779" s="157">
        <v>1801080</v>
      </c>
      <c r="G779" s="3" t="s">
        <v>4017</v>
      </c>
      <c r="H779" s="1" t="s">
        <v>4018</v>
      </c>
    </row>
    <row r="780" spans="1:8" ht="15.75" thickBot="1" x14ac:dyDescent="0.3">
      <c r="A780" s="3">
        <v>778</v>
      </c>
      <c r="B780" s="5" t="s">
        <v>4843</v>
      </c>
      <c r="C780" s="3" t="s">
        <v>2176</v>
      </c>
      <c r="D780" s="7">
        <v>0</v>
      </c>
      <c r="E780" s="160" t="e">
        <v>#VALUE!</v>
      </c>
      <c r="F780" s="157" t="s">
        <v>4942</v>
      </c>
      <c r="G780" s="3" t="s">
        <v>4844</v>
      </c>
      <c r="H780" s="1" t="s">
        <v>4845</v>
      </c>
    </row>
    <row r="781" spans="1:8" ht="15.75" thickTop="1" x14ac:dyDescent="0.25">
      <c r="A781" s="2">
        <v>779</v>
      </c>
      <c r="B781" s="5" t="s">
        <v>4109</v>
      </c>
      <c r="C781" s="3" t="s">
        <v>2176</v>
      </c>
      <c r="D781" s="7">
        <v>49</v>
      </c>
      <c r="E781" s="160">
        <v>48.929286608260327</v>
      </c>
      <c r="F781" s="157">
        <v>1798347</v>
      </c>
      <c r="G781" s="3" t="s">
        <v>4110</v>
      </c>
      <c r="H781" s="1" t="s">
        <v>4111</v>
      </c>
    </row>
    <row r="782" spans="1:8" ht="15.75" thickBot="1" x14ac:dyDescent="0.3">
      <c r="A782" s="3">
        <v>780</v>
      </c>
      <c r="B782" s="5" t="s">
        <v>2058</v>
      </c>
      <c r="C782" s="3" t="s">
        <v>694</v>
      </c>
      <c r="D782" s="7">
        <v>49</v>
      </c>
      <c r="E782" s="160">
        <v>49</v>
      </c>
      <c r="F782" s="157">
        <v>11025000</v>
      </c>
      <c r="G782" s="3" t="s">
        <v>2151</v>
      </c>
      <c r="H782" s="1" t="s">
        <v>2152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154">
        <v>49</v>
      </c>
      <c r="E783" s="161">
        <v>8.4153517603060664</v>
      </c>
      <c r="F783" s="6">
        <v>97883164</v>
      </c>
      <c r="G783" s="3" t="s">
        <v>883</v>
      </c>
      <c r="H783" s="1" t="s">
        <v>1511</v>
      </c>
    </row>
    <row r="784" spans="1:8" ht="15.75" thickBot="1" x14ac:dyDescent="0.3">
      <c r="A784" s="3">
        <v>782</v>
      </c>
      <c r="B784" s="5" t="s">
        <v>3085</v>
      </c>
      <c r="C784" s="3" t="s">
        <v>2176</v>
      </c>
      <c r="D784" s="7">
        <v>24.9512</v>
      </c>
      <c r="E784" s="160">
        <v>22.53156061692248</v>
      </c>
      <c r="F784" s="157">
        <v>202628375</v>
      </c>
      <c r="G784" s="3" t="s">
        <v>3086</v>
      </c>
      <c r="H784" s="1" t="s">
        <v>3087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60">
        <v>48.824247979799544</v>
      </c>
      <c r="F785" s="157">
        <v>17342368</v>
      </c>
      <c r="G785" s="3" t="s">
        <v>1165</v>
      </c>
      <c r="H785" s="1" t="s">
        <v>1802</v>
      </c>
    </row>
    <row r="786" spans="1:8" ht="15.75" thickBot="1" x14ac:dyDescent="0.3">
      <c r="A786" s="3">
        <v>784</v>
      </c>
      <c r="B786" s="5" t="s">
        <v>3088</v>
      </c>
      <c r="C786" s="3" t="s">
        <v>2176</v>
      </c>
      <c r="D786" s="7">
        <v>49</v>
      </c>
      <c r="E786" s="160">
        <v>48.961217324653816</v>
      </c>
      <c r="F786" s="157">
        <v>53912959</v>
      </c>
      <c r="G786" s="3" t="s">
        <v>3089</v>
      </c>
      <c r="H786" s="1" t="s">
        <v>3090</v>
      </c>
    </row>
    <row r="787" spans="1:8" ht="15.75" thickTop="1" x14ac:dyDescent="0.25">
      <c r="A787" s="2">
        <v>785</v>
      </c>
      <c r="B787" s="5" t="s">
        <v>3091</v>
      </c>
      <c r="C787" s="3" t="s">
        <v>2176</v>
      </c>
      <c r="D787" s="7">
        <v>49</v>
      </c>
      <c r="E787" s="160">
        <v>49.332042594385285</v>
      </c>
      <c r="F787" s="157">
        <v>2548000</v>
      </c>
      <c r="G787" s="3" t="s">
        <v>3092</v>
      </c>
      <c r="H787" s="1" t="s">
        <v>3093</v>
      </c>
    </row>
    <row r="788" spans="1:8" ht="15.75" thickBot="1" x14ac:dyDescent="0.3">
      <c r="A788" s="3">
        <v>786</v>
      </c>
      <c r="B788" s="5" t="s">
        <v>3094</v>
      </c>
      <c r="C788" s="3" t="s">
        <v>2176</v>
      </c>
      <c r="D788" s="7">
        <v>49</v>
      </c>
      <c r="E788" s="160">
        <v>47.266111111111108</v>
      </c>
      <c r="F788" s="157">
        <v>2977765</v>
      </c>
      <c r="G788" s="3" t="s">
        <v>3095</v>
      </c>
      <c r="H788" s="1" t="s">
        <v>3096</v>
      </c>
    </row>
    <row r="789" spans="1:8" ht="15.75" thickTop="1" x14ac:dyDescent="0.25">
      <c r="A789" s="2">
        <v>787</v>
      </c>
      <c r="B789" s="5" t="s">
        <v>3097</v>
      </c>
      <c r="C789" s="3" t="s">
        <v>2176</v>
      </c>
      <c r="D789" s="154">
        <v>49</v>
      </c>
      <c r="E789" s="161">
        <v>35.23815192850325</v>
      </c>
      <c r="F789" s="6">
        <v>1687171</v>
      </c>
      <c r="G789" s="3" t="s">
        <v>3098</v>
      </c>
      <c r="H789" s="1" t="s">
        <v>3099</v>
      </c>
    </row>
    <row r="790" spans="1:8" ht="15.75" thickBot="1" x14ac:dyDescent="0.3">
      <c r="A790" s="3">
        <v>788</v>
      </c>
      <c r="B790" s="5" t="s">
        <v>3100</v>
      </c>
      <c r="C790" s="3" t="s">
        <v>2176</v>
      </c>
      <c r="D790" s="7">
        <v>49</v>
      </c>
      <c r="E790" s="160">
        <v>49</v>
      </c>
      <c r="F790" s="157">
        <v>2940000</v>
      </c>
      <c r="G790" s="3" t="s">
        <v>3101</v>
      </c>
      <c r="H790" s="1" t="s">
        <v>3102</v>
      </c>
    </row>
    <row r="791" spans="1:8" ht="15.75" thickTop="1" x14ac:dyDescent="0.25">
      <c r="A791" s="2">
        <v>789</v>
      </c>
      <c r="B791" s="5" t="s">
        <v>3103</v>
      </c>
      <c r="C791" s="3" t="s">
        <v>2176</v>
      </c>
      <c r="D791" s="7">
        <v>49</v>
      </c>
      <c r="E791" s="160">
        <v>49</v>
      </c>
      <c r="F791" s="157">
        <v>15190000</v>
      </c>
      <c r="G791" s="3" t="s">
        <v>3104</v>
      </c>
      <c r="H791" s="1" t="s">
        <v>3105</v>
      </c>
    </row>
    <row r="792" spans="1:8" ht="15.75" thickBot="1" x14ac:dyDescent="0.3">
      <c r="A792" s="3">
        <v>790</v>
      </c>
      <c r="B792" s="5" t="s">
        <v>3106</v>
      </c>
      <c r="C792" s="3" t="s">
        <v>2176</v>
      </c>
      <c r="D792" s="7">
        <v>0</v>
      </c>
      <c r="E792" s="160" t="e">
        <v>#VALUE!</v>
      </c>
      <c r="F792" s="157" t="s">
        <v>4942</v>
      </c>
      <c r="G792" s="3" t="s">
        <v>3107</v>
      </c>
      <c r="H792" s="1" t="s">
        <v>3108</v>
      </c>
    </row>
    <row r="793" spans="1:8" ht="15.75" thickTop="1" x14ac:dyDescent="0.25">
      <c r="A793" s="2">
        <v>791</v>
      </c>
      <c r="B793" s="5" t="s">
        <v>3109</v>
      </c>
      <c r="C793" s="3" t="s">
        <v>2176</v>
      </c>
      <c r="D793" s="7">
        <v>49</v>
      </c>
      <c r="E793" s="160">
        <v>49</v>
      </c>
      <c r="F793" s="157">
        <v>7350000</v>
      </c>
      <c r="G793" s="3" t="s">
        <v>3110</v>
      </c>
      <c r="H793" s="1" t="s">
        <v>3111</v>
      </c>
    </row>
    <row r="794" spans="1:8" ht="15.75" thickBot="1" x14ac:dyDescent="0.3">
      <c r="A794" s="3">
        <v>792</v>
      </c>
      <c r="B794" s="5" t="s">
        <v>3112</v>
      </c>
      <c r="C794" s="3" t="s">
        <v>2176</v>
      </c>
      <c r="D794" s="7">
        <v>49</v>
      </c>
      <c r="E794" s="160">
        <v>48.946481481481491</v>
      </c>
      <c r="F794" s="157">
        <v>2643110</v>
      </c>
      <c r="G794" s="3" t="s">
        <v>3113</v>
      </c>
      <c r="H794" s="1" t="s">
        <v>3114</v>
      </c>
    </row>
    <row r="795" spans="1:8" ht="15.75" thickTop="1" x14ac:dyDescent="0.25">
      <c r="A795" s="2">
        <v>793</v>
      </c>
      <c r="B795" s="5" t="s">
        <v>3115</v>
      </c>
      <c r="C795" s="3" t="s">
        <v>2176</v>
      </c>
      <c r="D795" s="7">
        <v>49</v>
      </c>
      <c r="E795" s="160">
        <v>48.983809523809526</v>
      </c>
      <c r="F795" s="157">
        <v>51433000</v>
      </c>
      <c r="G795" s="3" t="s">
        <v>3116</v>
      </c>
      <c r="H795" s="1" t="s">
        <v>3117</v>
      </c>
    </row>
    <row r="796" spans="1:8" ht="15.75" thickBot="1" x14ac:dyDescent="0.3">
      <c r="A796" s="3">
        <v>794</v>
      </c>
      <c r="B796" s="5" t="s">
        <v>3118</v>
      </c>
      <c r="C796" s="3" t="s">
        <v>2176</v>
      </c>
      <c r="D796" s="154">
        <v>49</v>
      </c>
      <c r="E796" s="161">
        <v>48.998000000000005</v>
      </c>
      <c r="F796" s="6">
        <v>48998000</v>
      </c>
      <c r="G796" s="3" t="s">
        <v>3119</v>
      </c>
      <c r="H796" s="1" t="s">
        <v>3120</v>
      </c>
    </row>
    <row r="797" spans="1:8" ht="15.75" thickTop="1" x14ac:dyDescent="0.25">
      <c r="A797" s="2">
        <v>795</v>
      </c>
      <c r="B797" s="5" t="s">
        <v>5020</v>
      </c>
      <c r="C797" s="3" t="s">
        <v>2176</v>
      </c>
      <c r="D797" s="7">
        <v>100</v>
      </c>
      <c r="E797" s="160">
        <v>0.38542480951953789</v>
      </c>
      <c r="F797" s="157">
        <v>5413700</v>
      </c>
      <c r="G797" s="3" t="s">
        <v>5021</v>
      </c>
      <c r="H797" s="1" t="s">
        <v>5049</v>
      </c>
    </row>
    <row r="798" spans="1:8" ht="15.75" thickBot="1" x14ac:dyDescent="0.3">
      <c r="A798" s="3">
        <v>796</v>
      </c>
      <c r="B798" s="5" t="s">
        <v>3121</v>
      </c>
      <c r="C798" s="3" t="s">
        <v>2176</v>
      </c>
      <c r="D798" s="154">
        <v>49</v>
      </c>
      <c r="E798" s="161">
        <v>49.000040201409064</v>
      </c>
      <c r="F798" s="6">
        <v>2925273</v>
      </c>
      <c r="G798" s="3" t="s">
        <v>3122</v>
      </c>
      <c r="H798" s="1" t="s">
        <v>3123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60">
        <v>4.5152944310616146E-7</v>
      </c>
      <c r="F799" s="157">
        <v>2</v>
      </c>
      <c r="G799" s="3" t="s">
        <v>884</v>
      </c>
      <c r="H799" s="1" t="s">
        <v>1512</v>
      </c>
    </row>
    <row r="800" spans="1:8" ht="15.75" thickBot="1" x14ac:dyDescent="0.3">
      <c r="A800" s="3">
        <v>798</v>
      </c>
      <c r="B800" s="5" t="s">
        <v>3124</v>
      </c>
      <c r="C800" s="3" t="s">
        <v>2176</v>
      </c>
      <c r="D800" s="7">
        <v>49</v>
      </c>
      <c r="E800" s="160">
        <v>49</v>
      </c>
      <c r="F800" s="157">
        <v>1389150</v>
      </c>
      <c r="G800" s="3" t="s">
        <v>3125</v>
      </c>
      <c r="H800" s="1" t="s">
        <v>3126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60">
        <v>43.380871808377584</v>
      </c>
      <c r="F801" s="157">
        <v>15747135</v>
      </c>
      <c r="G801" s="3" t="s">
        <v>885</v>
      </c>
      <c r="H801" s="1" t="s">
        <v>1513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60">
        <v>46.123607536374763</v>
      </c>
      <c r="F802" s="157">
        <v>6849162</v>
      </c>
      <c r="G802" s="3" t="s">
        <v>1166</v>
      </c>
      <c r="H802" s="1" t="s">
        <v>1803</v>
      </c>
    </row>
    <row r="803" spans="1:8" ht="15.75" thickTop="1" x14ac:dyDescent="0.25">
      <c r="A803" s="2">
        <v>801</v>
      </c>
      <c r="B803" s="5" t="s">
        <v>4924</v>
      </c>
      <c r="C803" s="3" t="s">
        <v>694</v>
      </c>
      <c r="D803" s="7">
        <v>49</v>
      </c>
      <c r="E803" s="160">
        <v>49</v>
      </c>
      <c r="F803" s="157">
        <v>10543428</v>
      </c>
      <c r="G803" s="3" t="s">
        <v>4925</v>
      </c>
      <c r="H803" s="1" t="s">
        <v>4926</v>
      </c>
    </row>
    <row r="804" spans="1:8" ht="15.75" thickBot="1" x14ac:dyDescent="0.3">
      <c r="A804" s="3">
        <v>802</v>
      </c>
      <c r="B804" s="5" t="s">
        <v>3127</v>
      </c>
      <c r="C804" s="3" t="s">
        <v>2176</v>
      </c>
      <c r="D804" s="7">
        <v>49</v>
      </c>
      <c r="E804" s="160">
        <v>48.129383243383657</v>
      </c>
      <c r="F804" s="157">
        <v>4002324</v>
      </c>
      <c r="G804" s="3" t="s">
        <v>3128</v>
      </c>
      <c r="H804" s="1" t="s">
        <v>3129</v>
      </c>
    </row>
    <row r="805" spans="1:8" ht="15.75" thickTop="1" x14ac:dyDescent="0.25">
      <c r="A805" s="2">
        <v>803</v>
      </c>
      <c r="B805" s="5" t="s">
        <v>4846</v>
      </c>
      <c r="C805" s="3" t="s">
        <v>2176</v>
      </c>
      <c r="D805" s="7">
        <v>49</v>
      </c>
      <c r="E805" s="160">
        <v>49.000106267319531</v>
      </c>
      <c r="F805" s="157">
        <v>1798299</v>
      </c>
      <c r="G805" s="3" t="s">
        <v>4847</v>
      </c>
      <c r="H805" s="1" t="s">
        <v>4848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60">
        <v>46.025615064037659</v>
      </c>
      <c r="F806" s="157">
        <v>3682040</v>
      </c>
      <c r="G806" s="3" t="s">
        <v>886</v>
      </c>
      <c r="H806" s="1" t="s">
        <v>1514</v>
      </c>
    </row>
    <row r="807" spans="1:8" ht="15.75" thickTop="1" x14ac:dyDescent="0.25">
      <c r="A807" s="2">
        <v>805</v>
      </c>
      <c r="B807" s="5" t="s">
        <v>3130</v>
      </c>
      <c r="C807" s="3" t="s">
        <v>2176</v>
      </c>
      <c r="D807" s="7">
        <v>49</v>
      </c>
      <c r="E807" s="160">
        <v>49.000002139839587</v>
      </c>
      <c r="F807" s="157">
        <v>18319131</v>
      </c>
      <c r="G807" s="3" t="s">
        <v>3131</v>
      </c>
      <c r="H807" s="1" t="s">
        <v>3132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60">
        <v>23.730668760956902</v>
      </c>
      <c r="F808" s="157">
        <v>23810475</v>
      </c>
      <c r="G808" s="3" t="s">
        <v>887</v>
      </c>
      <c r="H808" s="1" t="s">
        <v>1515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60">
        <v>44.219992259275351</v>
      </c>
      <c r="F809" s="157">
        <v>16361008</v>
      </c>
      <c r="G809" s="3" t="s">
        <v>1167</v>
      </c>
      <c r="H809" s="1" t="s">
        <v>1804</v>
      </c>
    </row>
    <row r="810" spans="1:8" ht="15.75" thickBot="1" x14ac:dyDescent="0.3">
      <c r="A810" s="3">
        <v>808</v>
      </c>
      <c r="B810" s="5" t="s">
        <v>3133</v>
      </c>
      <c r="C810" s="3" t="s">
        <v>2176</v>
      </c>
      <c r="D810" s="7">
        <v>49</v>
      </c>
      <c r="E810" s="160">
        <v>48.496000000000002</v>
      </c>
      <c r="F810" s="157">
        <v>2424800</v>
      </c>
      <c r="G810" s="3" t="s">
        <v>3134</v>
      </c>
      <c r="H810" s="1" t="s">
        <v>3135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60">
        <v>40.618670086665901</v>
      </c>
      <c r="F811" s="157">
        <v>5225795</v>
      </c>
      <c r="G811" s="3" t="s">
        <v>1168</v>
      </c>
      <c r="H811" s="1" t="s">
        <v>1805</v>
      </c>
    </row>
    <row r="812" spans="1:8" ht="15.75" thickBot="1" x14ac:dyDescent="0.3">
      <c r="A812" s="3">
        <v>810</v>
      </c>
      <c r="B812" s="5" t="s">
        <v>3136</v>
      </c>
      <c r="C812" s="3" t="s">
        <v>2176</v>
      </c>
      <c r="D812" s="7">
        <v>49</v>
      </c>
      <c r="E812" s="160">
        <v>48.817275747508312</v>
      </c>
      <c r="F812" s="157">
        <v>881640</v>
      </c>
      <c r="G812" s="3" t="s">
        <v>3137</v>
      </c>
      <c r="H812" s="1" t="s">
        <v>3138</v>
      </c>
    </row>
    <row r="813" spans="1:8" ht="15.75" thickTop="1" x14ac:dyDescent="0.25">
      <c r="A813" s="2">
        <v>811</v>
      </c>
      <c r="B813" s="5" t="s">
        <v>3139</v>
      </c>
      <c r="C813" s="3" t="s">
        <v>2176</v>
      </c>
      <c r="D813" s="7">
        <v>49</v>
      </c>
      <c r="E813" s="160">
        <v>49</v>
      </c>
      <c r="F813" s="157">
        <v>14406000</v>
      </c>
      <c r="G813" s="3" t="s">
        <v>3140</v>
      </c>
      <c r="H813" s="1" t="s">
        <v>3141</v>
      </c>
    </row>
    <row r="814" spans="1:8" ht="15.75" thickBot="1" x14ac:dyDescent="0.3">
      <c r="A814" s="3">
        <v>812</v>
      </c>
      <c r="B814" s="5" t="s">
        <v>4033</v>
      </c>
      <c r="C814" s="3" t="s">
        <v>694</v>
      </c>
      <c r="D814" s="7">
        <v>49</v>
      </c>
      <c r="E814" s="160">
        <v>44.574311926605503</v>
      </c>
      <c r="F814" s="157">
        <v>4858600</v>
      </c>
      <c r="G814" s="3" t="s">
        <v>4034</v>
      </c>
      <c r="H814" s="1" t="s">
        <v>4035</v>
      </c>
    </row>
    <row r="815" spans="1:8" ht="15.75" thickTop="1" x14ac:dyDescent="0.25">
      <c r="A815" s="2">
        <v>813</v>
      </c>
      <c r="B815" s="5" t="s">
        <v>3142</v>
      </c>
      <c r="C815" s="3" t="s">
        <v>2176</v>
      </c>
      <c r="D815" s="7">
        <v>49</v>
      </c>
      <c r="E815" s="160">
        <v>48.999954310221419</v>
      </c>
      <c r="F815" s="157">
        <v>96520404</v>
      </c>
      <c r="G815" s="3" t="s">
        <v>3143</v>
      </c>
      <c r="H815" s="1" t="s">
        <v>3144</v>
      </c>
    </row>
    <row r="816" spans="1:8" ht="15.75" thickBot="1" x14ac:dyDescent="0.3">
      <c r="A816" s="3">
        <v>814</v>
      </c>
      <c r="B816" s="5" t="s">
        <v>3145</v>
      </c>
      <c r="C816" s="3" t="s">
        <v>2176</v>
      </c>
      <c r="D816" s="7">
        <v>49</v>
      </c>
      <c r="E816" s="160">
        <v>47.319498713242162</v>
      </c>
      <c r="F816" s="157">
        <v>8493003</v>
      </c>
      <c r="G816" s="3" t="s">
        <v>3146</v>
      </c>
      <c r="H816" s="1" t="s">
        <v>3147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60">
        <v>35.274773530109805</v>
      </c>
      <c r="F817" s="157">
        <v>9229902</v>
      </c>
      <c r="G817" s="3" t="s">
        <v>888</v>
      </c>
      <c r="H817" s="1" t="s">
        <v>1516</v>
      </c>
    </row>
    <row r="818" spans="1:8" ht="15.75" thickBot="1" x14ac:dyDescent="0.3">
      <c r="A818" s="3">
        <v>816</v>
      </c>
      <c r="B818" s="5" t="s">
        <v>3148</v>
      </c>
      <c r="C818" s="3" t="s">
        <v>2176</v>
      </c>
      <c r="D818" s="7">
        <v>49</v>
      </c>
      <c r="E818" s="160">
        <v>48.774377944855743</v>
      </c>
      <c r="F818" s="157">
        <v>24384243</v>
      </c>
      <c r="G818" s="3" t="s">
        <v>3149</v>
      </c>
      <c r="H818" s="1" t="s">
        <v>3150</v>
      </c>
    </row>
    <row r="819" spans="1:8" ht="15.75" thickTop="1" x14ac:dyDescent="0.25">
      <c r="A819" s="2">
        <v>817</v>
      </c>
      <c r="B819" s="5" t="s">
        <v>3151</v>
      </c>
      <c r="C819" s="3" t="s">
        <v>2176</v>
      </c>
      <c r="D819" s="154">
        <v>49</v>
      </c>
      <c r="E819" s="161">
        <v>48.941901408450704</v>
      </c>
      <c r="F819" s="6">
        <v>2779900</v>
      </c>
      <c r="G819" s="3" t="s">
        <v>3152</v>
      </c>
      <c r="H819" s="1" t="s">
        <v>3153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60">
        <v>44.74855483969543</v>
      </c>
      <c r="F820" s="157">
        <v>3514462</v>
      </c>
      <c r="G820" s="3" t="s">
        <v>1169</v>
      </c>
      <c r="H820" s="1" t="s">
        <v>1806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60">
        <v>42.574675236989222</v>
      </c>
      <c r="F821" s="157">
        <v>18916950</v>
      </c>
      <c r="G821" s="3" t="s">
        <v>1170</v>
      </c>
      <c r="H821" s="1" t="s">
        <v>1807</v>
      </c>
    </row>
    <row r="822" spans="1:8" ht="15.75" thickBot="1" x14ac:dyDescent="0.3">
      <c r="A822" s="3">
        <v>820</v>
      </c>
      <c r="B822" s="5" t="s">
        <v>3154</v>
      </c>
      <c r="C822" s="3" t="s">
        <v>2176</v>
      </c>
      <c r="D822" s="7">
        <v>49</v>
      </c>
      <c r="E822" s="160">
        <v>48.990990990990987</v>
      </c>
      <c r="F822" s="157">
        <v>2719000</v>
      </c>
      <c r="G822" s="3" t="s">
        <v>3155</v>
      </c>
      <c r="H822" s="1" t="s">
        <v>3156</v>
      </c>
    </row>
    <row r="823" spans="1:8" ht="15.75" thickTop="1" x14ac:dyDescent="0.25">
      <c r="A823" s="2">
        <v>821</v>
      </c>
      <c r="B823" s="5" t="s">
        <v>4962</v>
      </c>
      <c r="C823" s="3" t="s">
        <v>2176</v>
      </c>
      <c r="D823" s="7">
        <v>49</v>
      </c>
      <c r="E823" s="160">
        <v>49</v>
      </c>
      <c r="F823" s="157">
        <v>6664000</v>
      </c>
      <c r="G823" s="3" t="s">
        <v>4963</v>
      </c>
      <c r="H823" s="1" t="s">
        <v>4964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60">
        <v>43.025819553234697</v>
      </c>
      <c r="F824" s="157">
        <v>2447115</v>
      </c>
      <c r="G824" s="3" t="s">
        <v>1171</v>
      </c>
      <c r="H824" s="1" t="s">
        <v>1808</v>
      </c>
    </row>
    <row r="825" spans="1:8" ht="15.75" thickTop="1" x14ac:dyDescent="0.25">
      <c r="A825" s="2">
        <v>823</v>
      </c>
      <c r="B825" s="5" t="s">
        <v>3157</v>
      </c>
      <c r="C825" s="3" t="s">
        <v>2176</v>
      </c>
      <c r="D825" s="7">
        <v>49</v>
      </c>
      <c r="E825" s="160">
        <v>49</v>
      </c>
      <c r="F825" s="157">
        <v>19845000</v>
      </c>
      <c r="G825" s="3" t="s">
        <v>3158</v>
      </c>
      <c r="H825" s="1" t="s">
        <v>3159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60">
        <v>27.679630258809013</v>
      </c>
      <c r="F826" s="157">
        <v>6199786</v>
      </c>
      <c r="G826" s="3" t="s">
        <v>1172</v>
      </c>
      <c r="H826" s="1" t="s">
        <v>1809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60">
        <v>48.978384439644387</v>
      </c>
      <c r="F827" s="157">
        <v>7704917</v>
      </c>
      <c r="G827" s="3" t="s">
        <v>1173</v>
      </c>
      <c r="H827" s="1" t="s">
        <v>1810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60">
        <v>35.318868621866649</v>
      </c>
      <c r="F828" s="157">
        <v>812281</v>
      </c>
      <c r="G828" s="3" t="s">
        <v>1174</v>
      </c>
      <c r="H828" s="1" t="s">
        <v>1811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60">
        <v>40.776432694882182</v>
      </c>
      <c r="F829" s="157">
        <v>6137477</v>
      </c>
      <c r="G829" s="3" t="s">
        <v>1175</v>
      </c>
      <c r="H829" s="1" t="s">
        <v>1812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60">
        <v>30.607225287190044</v>
      </c>
      <c r="F830" s="157">
        <v>930931</v>
      </c>
      <c r="G830" s="3" t="s">
        <v>1176</v>
      </c>
      <c r="H830" s="1" t="s">
        <v>1813</v>
      </c>
    </row>
    <row r="831" spans="1:8" ht="15.75" thickTop="1" x14ac:dyDescent="0.25">
      <c r="A831" s="2">
        <v>829</v>
      </c>
      <c r="B831" s="5" t="s">
        <v>3160</v>
      </c>
      <c r="C831" s="3" t="s">
        <v>2176</v>
      </c>
      <c r="D831" s="7">
        <v>49</v>
      </c>
      <c r="E831" s="160">
        <v>48.976238095238095</v>
      </c>
      <c r="F831" s="157">
        <v>8228008</v>
      </c>
      <c r="G831" s="3" t="s">
        <v>3161</v>
      </c>
      <c r="H831" s="1" t="s">
        <v>3162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60">
        <v>48.209471183606034</v>
      </c>
      <c r="F832" s="157">
        <v>13294480</v>
      </c>
      <c r="G832" s="3" t="s">
        <v>1177</v>
      </c>
      <c r="H832" s="1" t="s">
        <v>1814</v>
      </c>
    </row>
    <row r="833" spans="1:8" ht="15.75" thickTop="1" x14ac:dyDescent="0.25">
      <c r="A833" s="2">
        <v>831</v>
      </c>
      <c r="B833" s="5" t="s">
        <v>4056</v>
      </c>
      <c r="C833" s="3" t="s">
        <v>2176</v>
      </c>
      <c r="D833" s="7">
        <v>49</v>
      </c>
      <c r="E833" s="160">
        <v>30.939658357452508</v>
      </c>
      <c r="F833" s="157">
        <v>3173818</v>
      </c>
      <c r="G833" s="3" t="s">
        <v>4057</v>
      </c>
      <c r="H833" s="1" t="s">
        <v>4058</v>
      </c>
    </row>
    <row r="834" spans="1:8" ht="15.75" thickBot="1" x14ac:dyDescent="0.3">
      <c r="A834" s="3">
        <v>832</v>
      </c>
      <c r="B834" s="5" t="s">
        <v>3163</v>
      </c>
      <c r="C834" s="3" t="s">
        <v>2176</v>
      </c>
      <c r="D834" s="154">
        <v>49</v>
      </c>
      <c r="E834" s="161">
        <v>49</v>
      </c>
      <c r="F834" s="6">
        <v>1579564</v>
      </c>
      <c r="G834" s="3" t="s">
        <v>3164</v>
      </c>
      <c r="H834" s="1" t="s">
        <v>3165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60">
        <v>57.949412060116515</v>
      </c>
      <c r="F835" s="157">
        <v>105467872</v>
      </c>
      <c r="G835" s="3" t="s">
        <v>889</v>
      </c>
      <c r="H835" s="1" t="s">
        <v>1517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60">
        <v>0</v>
      </c>
      <c r="F836" s="157">
        <v>0</v>
      </c>
      <c r="G836" s="3" t="s">
        <v>890</v>
      </c>
      <c r="H836" s="1" t="s">
        <v>1518</v>
      </c>
    </row>
    <row r="837" spans="1:8" ht="15.75" thickTop="1" x14ac:dyDescent="0.25">
      <c r="A837" s="2">
        <v>835</v>
      </c>
      <c r="B837" s="5" t="s">
        <v>3166</v>
      </c>
      <c r="C837" s="3" t="s">
        <v>2176</v>
      </c>
      <c r="D837" s="7">
        <v>49</v>
      </c>
      <c r="E837" s="160">
        <v>49.000000000000007</v>
      </c>
      <c r="F837" s="157">
        <v>2454802</v>
      </c>
      <c r="G837" s="3" t="s">
        <v>3167</v>
      </c>
      <c r="H837" s="1" t="s">
        <v>3168</v>
      </c>
    </row>
    <row r="838" spans="1:8" ht="15.75" thickBot="1" x14ac:dyDescent="0.3">
      <c r="A838" s="3">
        <v>836</v>
      </c>
      <c r="B838" s="5" t="s">
        <v>3169</v>
      </c>
      <c r="C838" s="3" t="s">
        <v>2176</v>
      </c>
      <c r="D838" s="7">
        <v>49</v>
      </c>
      <c r="E838" s="160">
        <v>48.756000000000007</v>
      </c>
      <c r="F838" s="157">
        <v>1316412</v>
      </c>
      <c r="G838" s="3" t="s">
        <v>3170</v>
      </c>
      <c r="H838" s="1" t="s">
        <v>3171</v>
      </c>
    </row>
    <row r="839" spans="1:8" ht="15.75" thickTop="1" x14ac:dyDescent="0.25">
      <c r="A839" s="2">
        <v>837</v>
      </c>
      <c r="B839" s="5" t="s">
        <v>3172</v>
      </c>
      <c r="C839" s="3" t="s">
        <v>2176</v>
      </c>
      <c r="D839" s="7">
        <v>49</v>
      </c>
      <c r="E839" s="160">
        <v>49</v>
      </c>
      <c r="F839" s="157">
        <v>7389200</v>
      </c>
      <c r="G839" s="3" t="s">
        <v>3173</v>
      </c>
      <c r="H839" s="1" t="s">
        <v>3174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60">
        <v>27.10529197080292</v>
      </c>
      <c r="F840" s="157">
        <v>5941480</v>
      </c>
      <c r="G840" s="3" t="s">
        <v>891</v>
      </c>
      <c r="H840" s="1" t="s">
        <v>4647</v>
      </c>
    </row>
    <row r="841" spans="1:8" ht="15.75" thickTop="1" x14ac:dyDescent="0.25">
      <c r="A841" s="2">
        <v>839</v>
      </c>
      <c r="B841" s="5" t="s">
        <v>3175</v>
      </c>
      <c r="C841" s="3" t="s">
        <v>2176</v>
      </c>
      <c r="D841" s="7">
        <v>49</v>
      </c>
      <c r="E841" s="160">
        <v>48.821544664795127</v>
      </c>
      <c r="F841" s="157">
        <v>25507065</v>
      </c>
      <c r="G841" s="3" t="s">
        <v>3176</v>
      </c>
      <c r="H841" s="1" t="s">
        <v>3177</v>
      </c>
    </row>
    <row r="842" spans="1:8" ht="15.75" thickBot="1" x14ac:dyDescent="0.3">
      <c r="A842" s="3">
        <v>840</v>
      </c>
      <c r="B842" s="5" t="s">
        <v>3178</v>
      </c>
      <c r="C842" s="3" t="s">
        <v>2176</v>
      </c>
      <c r="D842" s="7">
        <v>49</v>
      </c>
      <c r="E842" s="160">
        <v>48.942053601156481</v>
      </c>
      <c r="F842" s="157">
        <v>4645012</v>
      </c>
      <c r="G842" s="3" t="s">
        <v>3179</v>
      </c>
      <c r="H842" s="1" t="s">
        <v>3180</v>
      </c>
    </row>
    <row r="843" spans="1:8" ht="15.75" thickTop="1" x14ac:dyDescent="0.25">
      <c r="A843" s="2">
        <v>841</v>
      </c>
      <c r="B843" s="5" t="s">
        <v>3181</v>
      </c>
      <c r="C843" s="3" t="s">
        <v>2176</v>
      </c>
      <c r="D843" s="7">
        <v>49</v>
      </c>
      <c r="E843" s="160">
        <v>50.330201941725697</v>
      </c>
      <c r="F843" s="157">
        <v>9827440</v>
      </c>
      <c r="G843" s="3" t="s">
        <v>3182</v>
      </c>
      <c r="H843" s="1" t="s">
        <v>3183</v>
      </c>
    </row>
    <row r="844" spans="1:8" ht="15.75" thickBot="1" x14ac:dyDescent="0.3">
      <c r="A844" s="3">
        <v>842</v>
      </c>
      <c r="B844" s="5" t="s">
        <v>3184</v>
      </c>
      <c r="C844" s="3" t="s">
        <v>2176</v>
      </c>
      <c r="D844" s="7">
        <v>0</v>
      </c>
      <c r="E844" s="160" t="e">
        <v>#VALUE!</v>
      </c>
      <c r="F844" s="157" t="s">
        <v>4942</v>
      </c>
      <c r="G844" s="3" t="s">
        <v>3185</v>
      </c>
      <c r="H844" s="1" t="s">
        <v>3186</v>
      </c>
    </row>
    <row r="845" spans="1:8" ht="15.75" thickTop="1" x14ac:dyDescent="0.25">
      <c r="A845" s="2">
        <v>843</v>
      </c>
      <c r="B845" s="5" t="s">
        <v>4112</v>
      </c>
      <c r="C845" s="3" t="s">
        <v>2176</v>
      </c>
      <c r="D845" s="154">
        <v>49</v>
      </c>
      <c r="E845" s="161">
        <v>48.382488479262676</v>
      </c>
      <c r="F845" s="6">
        <v>1049900</v>
      </c>
      <c r="G845" s="3" t="s">
        <v>4113</v>
      </c>
      <c r="H845" s="1" t="s">
        <v>4114</v>
      </c>
    </row>
    <row r="846" spans="1:8" ht="15.75" thickBot="1" x14ac:dyDescent="0.3">
      <c r="A846" s="3">
        <v>844</v>
      </c>
      <c r="B846" s="5" t="s">
        <v>3187</v>
      </c>
      <c r="C846" s="3" t="s">
        <v>2176</v>
      </c>
      <c r="D846" s="7">
        <v>49</v>
      </c>
      <c r="E846" s="160">
        <v>49.000005803763159</v>
      </c>
      <c r="F846" s="157">
        <v>8442799</v>
      </c>
      <c r="G846" s="3" t="s">
        <v>3188</v>
      </c>
      <c r="H846" s="1" t="s">
        <v>3189</v>
      </c>
    </row>
    <row r="847" spans="1:8" ht="15.75" thickTop="1" x14ac:dyDescent="0.25">
      <c r="A847" s="2">
        <v>845</v>
      </c>
      <c r="B847" s="5" t="s">
        <v>4828</v>
      </c>
      <c r="C847" s="3" t="s">
        <v>2176</v>
      </c>
      <c r="D847" s="7">
        <v>61.812600000000003</v>
      </c>
      <c r="E847" s="160">
        <v>61.812554255868825</v>
      </c>
      <c r="F847" s="157">
        <v>24907480</v>
      </c>
      <c r="G847" s="3" t="s">
        <v>4829</v>
      </c>
      <c r="H847" s="1" t="s">
        <v>4830</v>
      </c>
    </row>
    <row r="848" spans="1:8" ht="15.75" thickBot="1" x14ac:dyDescent="0.3">
      <c r="A848" s="3">
        <v>846</v>
      </c>
      <c r="B848" s="5" t="s">
        <v>3190</v>
      </c>
      <c r="C848" s="3" t="s">
        <v>2176</v>
      </c>
      <c r="D848" s="7">
        <v>49</v>
      </c>
      <c r="E848" s="160">
        <v>48.999992870176342</v>
      </c>
      <c r="F848" s="157">
        <v>8934301</v>
      </c>
      <c r="G848" s="3" t="s">
        <v>3191</v>
      </c>
      <c r="H848" s="1" t="s">
        <v>3192</v>
      </c>
    </row>
    <row r="849" spans="1:8" ht="15.75" thickTop="1" x14ac:dyDescent="0.25">
      <c r="A849" s="2">
        <v>847</v>
      </c>
      <c r="B849" s="5" t="s">
        <v>4927</v>
      </c>
      <c r="C849" s="3" t="s">
        <v>694</v>
      </c>
      <c r="D849" s="7">
        <v>61.25</v>
      </c>
      <c r="E849" s="160">
        <v>12.613750000000001</v>
      </c>
      <c r="F849" s="157">
        <v>3027300</v>
      </c>
      <c r="G849" s="3" t="s">
        <v>4928</v>
      </c>
      <c r="H849" s="1" t="s">
        <v>4929</v>
      </c>
    </row>
    <row r="850" spans="1:8" ht="15.75" thickBot="1" x14ac:dyDescent="0.3">
      <c r="A850" s="3">
        <v>848</v>
      </c>
      <c r="B850" s="5" t="s">
        <v>3193</v>
      </c>
      <c r="C850" s="3" t="s">
        <v>2176</v>
      </c>
      <c r="D850" s="7">
        <v>49</v>
      </c>
      <c r="E850" s="160">
        <v>49</v>
      </c>
      <c r="F850" s="157">
        <v>27832000</v>
      </c>
      <c r="G850" s="3" t="s">
        <v>3194</v>
      </c>
      <c r="H850" s="1" t="s">
        <v>3195</v>
      </c>
    </row>
    <row r="851" spans="1:8" ht="15.75" thickTop="1" x14ac:dyDescent="0.25">
      <c r="A851" s="2">
        <v>849</v>
      </c>
      <c r="B851" s="5" t="s">
        <v>3196</v>
      </c>
      <c r="C851" s="3" t="s">
        <v>2176</v>
      </c>
      <c r="D851" s="7">
        <v>49</v>
      </c>
      <c r="E851" s="160">
        <v>48.369090909090914</v>
      </c>
      <c r="F851" s="157">
        <v>2660300</v>
      </c>
      <c r="G851" s="3" t="s">
        <v>3197</v>
      </c>
      <c r="H851" s="1" t="s">
        <v>3198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60">
        <v>38.853482200367353</v>
      </c>
      <c r="F852" s="157">
        <v>6828313</v>
      </c>
      <c r="G852" s="3" t="s">
        <v>5051</v>
      </c>
      <c r="H852" s="1" t="s">
        <v>1519</v>
      </c>
    </row>
    <row r="853" spans="1:8" ht="15.75" thickTop="1" x14ac:dyDescent="0.25">
      <c r="A853" s="2">
        <v>851</v>
      </c>
      <c r="B853" s="5" t="s">
        <v>3199</v>
      </c>
      <c r="C853" s="3" t="s">
        <v>2176</v>
      </c>
      <c r="D853" s="7">
        <v>49</v>
      </c>
      <c r="E853" s="160">
        <v>49.000034725437551</v>
      </c>
      <c r="F853" s="157">
        <v>4233211</v>
      </c>
      <c r="G853" s="3" t="s">
        <v>3200</v>
      </c>
      <c r="H853" s="1" t="s">
        <v>3201</v>
      </c>
    </row>
    <row r="854" spans="1:8" ht="15.75" thickBot="1" x14ac:dyDescent="0.3">
      <c r="A854" s="3">
        <v>852</v>
      </c>
      <c r="B854" s="5" t="s">
        <v>2059</v>
      </c>
      <c r="C854" s="3" t="s">
        <v>694</v>
      </c>
      <c r="D854" s="7">
        <v>49</v>
      </c>
      <c r="E854" s="160">
        <v>48.866616666924394</v>
      </c>
      <c r="F854" s="157">
        <v>10112184</v>
      </c>
      <c r="G854" s="3" t="s">
        <v>2153</v>
      </c>
      <c r="H854" s="1" t="s">
        <v>2154</v>
      </c>
    </row>
    <row r="855" spans="1:8" ht="15.75" thickTop="1" x14ac:dyDescent="0.25">
      <c r="A855" s="2">
        <v>853</v>
      </c>
      <c r="B855" s="5" t="s">
        <v>5022</v>
      </c>
      <c r="C855" s="3" t="s">
        <v>2176</v>
      </c>
      <c r="D855" s="7">
        <v>0</v>
      </c>
      <c r="E855" s="160" t="e">
        <v>#VALUE!</v>
      </c>
      <c r="F855" s="157" t="s">
        <v>4942</v>
      </c>
      <c r="G855" s="3" t="s">
        <v>5023</v>
      </c>
      <c r="H855" s="1" t="s">
        <v>5024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60">
        <v>40.129896447063025</v>
      </c>
      <c r="F856" s="157">
        <v>4495351</v>
      </c>
      <c r="G856" s="3" t="s">
        <v>1178</v>
      </c>
      <c r="H856" s="1" t="s">
        <v>1815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60">
        <v>25.85997790715447</v>
      </c>
      <c r="F857" s="157">
        <v>74444670</v>
      </c>
      <c r="G857" s="3" t="s">
        <v>892</v>
      </c>
      <c r="H857" s="1" t="s">
        <v>1520</v>
      </c>
    </row>
    <row r="858" spans="1:8" ht="15.75" thickBot="1" x14ac:dyDescent="0.3">
      <c r="A858" s="3">
        <v>856</v>
      </c>
      <c r="B858" s="5" t="s">
        <v>3202</v>
      </c>
      <c r="C858" s="3" t="s">
        <v>2176</v>
      </c>
      <c r="D858" s="7">
        <v>49</v>
      </c>
      <c r="E858" s="160">
        <v>48.695622226277912</v>
      </c>
      <c r="F858" s="157">
        <v>19370914</v>
      </c>
      <c r="G858" s="3" t="s">
        <v>3203</v>
      </c>
      <c r="H858" s="1" t="s">
        <v>3204</v>
      </c>
    </row>
    <row r="859" spans="1:8" ht="15.75" thickTop="1" x14ac:dyDescent="0.25">
      <c r="A859" s="2">
        <v>857</v>
      </c>
      <c r="B859" s="5" t="s">
        <v>3205</v>
      </c>
      <c r="C859" s="3" t="s">
        <v>2176</v>
      </c>
      <c r="D859" s="7">
        <v>49</v>
      </c>
      <c r="E859" s="160">
        <v>46.729374999999997</v>
      </c>
      <c r="F859" s="157">
        <v>7476700</v>
      </c>
      <c r="G859" s="3" t="s">
        <v>3206</v>
      </c>
      <c r="H859" s="1" t="s">
        <v>3207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60">
        <v>46.916729723503622</v>
      </c>
      <c r="F860" s="157">
        <v>28614490</v>
      </c>
      <c r="G860" s="3" t="s">
        <v>893</v>
      </c>
      <c r="H860" s="1" t="s">
        <v>1521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60">
        <v>26.78200655981659</v>
      </c>
      <c r="F861" s="157">
        <v>23900343</v>
      </c>
      <c r="G861" s="3" t="s">
        <v>1179</v>
      </c>
      <c r="H861" s="1" t="s">
        <v>1816</v>
      </c>
    </row>
    <row r="862" spans="1:8" ht="15.75" thickBot="1" x14ac:dyDescent="0.3">
      <c r="A862" s="3">
        <v>860</v>
      </c>
      <c r="B862" s="5" t="s">
        <v>3208</v>
      </c>
      <c r="C862" s="3" t="s">
        <v>2176</v>
      </c>
      <c r="D862" s="154">
        <v>49</v>
      </c>
      <c r="E862" s="161">
        <v>49</v>
      </c>
      <c r="F862" s="6">
        <v>731080</v>
      </c>
      <c r="G862" s="3" t="s">
        <v>3209</v>
      </c>
      <c r="H862" s="1" t="s">
        <v>3210</v>
      </c>
    </row>
    <row r="863" spans="1:8" ht="15.75" thickTop="1" x14ac:dyDescent="0.25">
      <c r="A863" s="2">
        <v>861</v>
      </c>
      <c r="B863" s="5" t="s">
        <v>4134</v>
      </c>
      <c r="C863" s="3" t="s">
        <v>2176</v>
      </c>
      <c r="D863" s="7">
        <v>49</v>
      </c>
      <c r="E863" s="160">
        <v>49</v>
      </c>
      <c r="F863" s="157">
        <v>9065000</v>
      </c>
      <c r="G863" s="3" t="s">
        <v>4135</v>
      </c>
      <c r="H863" s="1" t="s">
        <v>4136</v>
      </c>
    </row>
    <row r="864" spans="1:8" ht="15.75" thickBot="1" x14ac:dyDescent="0.3">
      <c r="A864" s="3">
        <v>862</v>
      </c>
      <c r="B864" s="5" t="s">
        <v>3211</v>
      </c>
      <c r="C864" s="3" t="s">
        <v>2176</v>
      </c>
      <c r="D864" s="7">
        <v>14.99</v>
      </c>
      <c r="E864" s="160">
        <v>1.9999999999999998E-4</v>
      </c>
      <c r="F864" s="157">
        <v>20</v>
      </c>
      <c r="G864" s="3" t="s">
        <v>3212</v>
      </c>
      <c r="H864" s="1" t="s">
        <v>3213</v>
      </c>
    </row>
    <row r="865" spans="1:8" ht="15.75" thickTop="1" x14ac:dyDescent="0.25">
      <c r="A865" s="2">
        <v>863</v>
      </c>
      <c r="B865" s="5" t="s">
        <v>3214</v>
      </c>
      <c r="C865" s="3" t="s">
        <v>2176</v>
      </c>
      <c r="D865" s="7">
        <v>49</v>
      </c>
      <c r="E865" s="160">
        <v>48.994999999999997</v>
      </c>
      <c r="F865" s="157">
        <v>2939700</v>
      </c>
      <c r="G865" s="3" t="s">
        <v>3215</v>
      </c>
      <c r="H865" s="1" t="s">
        <v>3216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60">
        <v>30.30013478030676</v>
      </c>
      <c r="F866" s="157">
        <v>90194290</v>
      </c>
      <c r="G866" s="3" t="s">
        <v>1180</v>
      </c>
      <c r="H866" s="1" t="s">
        <v>1817</v>
      </c>
    </row>
    <row r="867" spans="1:8" ht="15.75" thickTop="1" x14ac:dyDescent="0.25">
      <c r="A867" s="2">
        <v>865</v>
      </c>
      <c r="B867" s="5" t="s">
        <v>2033</v>
      </c>
      <c r="C867" s="3" t="s">
        <v>1</v>
      </c>
      <c r="D867" s="154">
        <v>38.581099999999999</v>
      </c>
      <c r="E867" s="161">
        <v>31.715007103577236</v>
      </c>
      <c r="F867" s="6">
        <v>295091237</v>
      </c>
      <c r="G867" s="3" t="s">
        <v>2094</v>
      </c>
      <c r="H867" s="1" t="s">
        <v>2095</v>
      </c>
    </row>
    <row r="868" spans="1:8" ht="15.75" thickBot="1" x14ac:dyDescent="0.3">
      <c r="A868" s="3">
        <v>866</v>
      </c>
      <c r="B868" s="5" t="s">
        <v>3217</v>
      </c>
      <c r="C868" s="3" t="s">
        <v>2176</v>
      </c>
      <c r="D868" s="154">
        <v>49</v>
      </c>
      <c r="E868" s="161">
        <v>49</v>
      </c>
      <c r="F868" s="6">
        <v>5371870</v>
      </c>
      <c r="G868" s="3" t="s">
        <v>3218</v>
      </c>
      <c r="H868" s="1" t="s">
        <v>3219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60">
        <v>54.024331491712708</v>
      </c>
      <c r="F869" s="157">
        <v>48892020</v>
      </c>
      <c r="G869" s="3" t="s">
        <v>894</v>
      </c>
      <c r="H869" s="1" t="s">
        <v>1522</v>
      </c>
    </row>
    <row r="870" spans="1:8" ht="15.75" thickBot="1" x14ac:dyDescent="0.3">
      <c r="A870" s="3">
        <v>868</v>
      </c>
      <c r="B870" s="5" t="s">
        <v>3220</v>
      </c>
      <c r="C870" s="3" t="s">
        <v>2176</v>
      </c>
      <c r="D870" s="7">
        <v>49</v>
      </c>
      <c r="E870" s="160">
        <v>49</v>
      </c>
      <c r="F870" s="157">
        <v>4165000</v>
      </c>
      <c r="G870" s="3" t="s">
        <v>3221</v>
      </c>
      <c r="H870" s="1" t="s">
        <v>3222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60">
        <v>48.9985</v>
      </c>
      <c r="F871" s="157">
        <v>97997000</v>
      </c>
      <c r="G871" s="3" t="s">
        <v>1181</v>
      </c>
      <c r="H871" s="1" t="s">
        <v>1818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60">
        <v>48.457376666666669</v>
      </c>
      <c r="F872" s="157">
        <v>145372130</v>
      </c>
      <c r="G872" s="3" t="s">
        <v>895</v>
      </c>
      <c r="H872" s="1" t="s">
        <v>1523</v>
      </c>
    </row>
    <row r="873" spans="1:8" ht="15.75" thickTop="1" x14ac:dyDescent="0.25">
      <c r="A873" s="2">
        <v>871</v>
      </c>
      <c r="B873" s="5" t="s">
        <v>4635</v>
      </c>
      <c r="C873" s="3" t="s">
        <v>2176</v>
      </c>
      <c r="D873" s="7">
        <v>33.995800000000003</v>
      </c>
      <c r="E873" s="160">
        <v>0.73741096024188069</v>
      </c>
      <c r="F873" s="157">
        <v>7626518</v>
      </c>
      <c r="G873" s="3" t="s">
        <v>4636</v>
      </c>
      <c r="H873" s="1" t="s">
        <v>4637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60">
        <v>40.94719929248987</v>
      </c>
      <c r="F874" s="157">
        <v>3259524</v>
      </c>
      <c r="G874" s="3" t="s">
        <v>1182</v>
      </c>
      <c r="H874" s="1" t="s">
        <v>4662</v>
      </c>
    </row>
    <row r="875" spans="1:8" ht="15.75" thickTop="1" x14ac:dyDescent="0.25">
      <c r="A875" s="2">
        <v>873</v>
      </c>
      <c r="B875" s="5" t="s">
        <v>3223</v>
      </c>
      <c r="C875" s="3" t="s">
        <v>2176</v>
      </c>
      <c r="D875" s="7">
        <v>49</v>
      </c>
      <c r="E875" s="160">
        <v>34.21</v>
      </c>
      <c r="F875" s="157">
        <v>684200</v>
      </c>
      <c r="G875" s="3" t="s">
        <v>3224</v>
      </c>
      <c r="H875" s="1" t="s">
        <v>3225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60">
        <v>41.096090344835886</v>
      </c>
      <c r="F876" s="157">
        <v>10922223</v>
      </c>
      <c r="G876" s="3" t="s">
        <v>896</v>
      </c>
      <c r="H876" s="1" t="s">
        <v>1524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154">
        <v>81.666700000000006</v>
      </c>
      <c r="E877" s="161" t="e">
        <v>#VALUE!</v>
      </c>
      <c r="F877" s="6" t="s">
        <v>4942</v>
      </c>
      <c r="G877" s="3" t="s">
        <v>1183</v>
      </c>
      <c r="H877" s="1" t="s">
        <v>1819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60">
        <v>20.818392523107072</v>
      </c>
      <c r="F878" s="157">
        <v>9674663</v>
      </c>
      <c r="G878" s="3" t="s">
        <v>897</v>
      </c>
      <c r="H878" s="1" t="s">
        <v>1525</v>
      </c>
    </row>
    <row r="879" spans="1:8" ht="15.75" thickTop="1" x14ac:dyDescent="0.25">
      <c r="A879" s="2">
        <v>877</v>
      </c>
      <c r="B879" s="5" t="s">
        <v>3226</v>
      </c>
      <c r="C879" s="3" t="s">
        <v>2176</v>
      </c>
      <c r="D879" s="7">
        <v>49</v>
      </c>
      <c r="E879" s="160">
        <v>48.881941968554692</v>
      </c>
      <c r="F879" s="157">
        <v>2070292</v>
      </c>
      <c r="G879" s="3" t="s">
        <v>3227</v>
      </c>
      <c r="H879" s="1" t="s">
        <v>3228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154">
        <v>49</v>
      </c>
      <c r="E880" s="161">
        <v>3.5747658962104092</v>
      </c>
      <c r="F880" s="6">
        <v>6078607</v>
      </c>
      <c r="G880" s="3" t="s">
        <v>898</v>
      </c>
      <c r="H880" s="1" t="s">
        <v>1526</v>
      </c>
    </row>
    <row r="881" spans="1:8" ht="15.75" thickTop="1" x14ac:dyDescent="0.25">
      <c r="A881" s="2">
        <v>879</v>
      </c>
      <c r="B881" s="5" t="s">
        <v>4059</v>
      </c>
      <c r="C881" s="3" t="s">
        <v>2176</v>
      </c>
      <c r="D881" s="7">
        <v>49</v>
      </c>
      <c r="E881" s="160">
        <v>49.000000000000007</v>
      </c>
      <c r="F881" s="157">
        <v>4234727</v>
      </c>
      <c r="G881" s="3" t="s">
        <v>4060</v>
      </c>
      <c r="H881" s="1" t="s">
        <v>4061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60">
        <v>47.363109523319899</v>
      </c>
      <c r="F882" s="157">
        <v>2164963</v>
      </c>
      <c r="G882" s="3" t="s">
        <v>1184</v>
      </c>
      <c r="H882" s="1" t="s">
        <v>1820</v>
      </c>
    </row>
    <row r="883" spans="1:8" ht="15.75" thickTop="1" x14ac:dyDescent="0.25">
      <c r="A883" s="2">
        <v>881</v>
      </c>
      <c r="B883" s="5" t="s">
        <v>2034</v>
      </c>
      <c r="C883" s="3" t="s">
        <v>1</v>
      </c>
      <c r="D883" s="7">
        <v>49</v>
      </c>
      <c r="E883" s="160">
        <v>10.660693425241716</v>
      </c>
      <c r="F883" s="157">
        <v>14154192</v>
      </c>
      <c r="G883" s="3" t="s">
        <v>2096</v>
      </c>
      <c r="H883" s="1" t="s">
        <v>2097</v>
      </c>
    </row>
    <row r="884" spans="1:8" ht="15.75" thickBot="1" x14ac:dyDescent="0.3">
      <c r="A884" s="3">
        <v>882</v>
      </c>
      <c r="B884" s="5" t="s">
        <v>4062</v>
      </c>
      <c r="C884" s="3" t="s">
        <v>2176</v>
      </c>
      <c r="D884" s="7">
        <v>0</v>
      </c>
      <c r="E884" s="160" t="e">
        <v>#VALUE!</v>
      </c>
      <c r="F884" s="157" t="s">
        <v>4942</v>
      </c>
      <c r="G884" s="3" t="s">
        <v>4063</v>
      </c>
      <c r="H884" s="1" t="s">
        <v>4064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60">
        <v>45.301000000000002</v>
      </c>
      <c r="F885" s="157">
        <v>4530100</v>
      </c>
      <c r="G885" s="3" t="s">
        <v>1185</v>
      </c>
      <c r="H885" s="1" t="s">
        <v>1821</v>
      </c>
    </row>
    <row r="886" spans="1:8" ht="15.75" thickBot="1" x14ac:dyDescent="0.3">
      <c r="A886" s="3">
        <v>884</v>
      </c>
      <c r="B886" s="5" t="s">
        <v>3229</v>
      </c>
      <c r="C886" s="3" t="s">
        <v>2176</v>
      </c>
      <c r="D886" s="7">
        <v>49</v>
      </c>
      <c r="E886" s="160">
        <v>49</v>
      </c>
      <c r="F886" s="157">
        <v>1470000</v>
      </c>
      <c r="G886" s="3" t="s">
        <v>3230</v>
      </c>
      <c r="H886" s="1" t="s">
        <v>3231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60">
        <v>1.7773184949655543</v>
      </c>
      <c r="F887" s="157">
        <v>335380</v>
      </c>
      <c r="G887" s="3" t="s">
        <v>1186</v>
      </c>
      <c r="H887" s="1" t="s">
        <v>1822</v>
      </c>
    </row>
    <row r="888" spans="1:8" ht="15.75" thickBot="1" x14ac:dyDescent="0.3">
      <c r="A888" s="3">
        <v>886</v>
      </c>
      <c r="B888" s="5" t="s">
        <v>3232</v>
      </c>
      <c r="C888" s="3" t="s">
        <v>2176</v>
      </c>
      <c r="D888" s="154">
        <v>49</v>
      </c>
      <c r="E888" s="161">
        <v>49</v>
      </c>
      <c r="F888" s="6">
        <v>1960000</v>
      </c>
      <c r="G888" s="3" t="s">
        <v>3233</v>
      </c>
      <c r="H888" s="1" t="s">
        <v>3234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60">
        <v>48.923545374628944</v>
      </c>
      <c r="F889" s="157">
        <v>1920029</v>
      </c>
      <c r="G889" s="3" t="s">
        <v>1187</v>
      </c>
      <c r="H889" s="1" t="s">
        <v>1823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60">
        <v>47.583913043478262</v>
      </c>
      <c r="F890" s="157">
        <v>10944300</v>
      </c>
      <c r="G890" s="3" t="s">
        <v>1188</v>
      </c>
      <c r="H890" s="1" t="s">
        <v>1824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60">
        <v>40.00985411864</v>
      </c>
      <c r="F891" s="157">
        <v>3564870</v>
      </c>
      <c r="G891" s="3" t="s">
        <v>1189</v>
      </c>
      <c r="H891" s="1" t="s">
        <v>1825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60">
        <v>48.972666666666662</v>
      </c>
      <c r="F892" s="157">
        <v>7345900</v>
      </c>
      <c r="G892" s="3" t="s">
        <v>1190</v>
      </c>
      <c r="H892" s="1" t="s">
        <v>1826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60">
        <v>48.719249043771498</v>
      </c>
      <c r="F893" s="157">
        <v>6015848</v>
      </c>
      <c r="G893" s="3" t="s">
        <v>899</v>
      </c>
      <c r="H893" s="1" t="s">
        <v>1527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60">
        <v>34.614183059496398</v>
      </c>
      <c r="F894" s="157">
        <v>113416313</v>
      </c>
      <c r="G894" s="3" t="s">
        <v>900</v>
      </c>
      <c r="H894" s="1" t="s">
        <v>1528</v>
      </c>
    </row>
    <row r="895" spans="1:8" ht="15.75" thickTop="1" x14ac:dyDescent="0.25">
      <c r="A895" s="2">
        <v>893</v>
      </c>
      <c r="B895" s="5" t="s">
        <v>3235</v>
      </c>
      <c r="C895" s="3" t="s">
        <v>2176</v>
      </c>
      <c r="D895" s="7">
        <v>63.271799999999999</v>
      </c>
      <c r="E895" s="160">
        <v>63.255825242718458</v>
      </c>
      <c r="F895" s="157">
        <v>13030700</v>
      </c>
      <c r="G895" s="3" t="s">
        <v>3236</v>
      </c>
      <c r="H895" s="1" t="s">
        <v>3237</v>
      </c>
    </row>
    <row r="896" spans="1:8" ht="15.75" thickBot="1" x14ac:dyDescent="0.3">
      <c r="A896" s="3">
        <v>894</v>
      </c>
      <c r="B896" s="5" t="s">
        <v>3238</v>
      </c>
      <c r="C896" s="3" t="s">
        <v>2176</v>
      </c>
      <c r="D896" s="7">
        <v>49</v>
      </c>
      <c r="E896" s="160">
        <v>49.000128394427691</v>
      </c>
      <c r="F896" s="157">
        <v>1526550</v>
      </c>
      <c r="G896" s="3" t="s">
        <v>3239</v>
      </c>
      <c r="H896" s="1" t="s">
        <v>3240</v>
      </c>
    </row>
    <row r="897" spans="1:8" ht="15.75" thickTop="1" x14ac:dyDescent="0.25">
      <c r="A897" s="2">
        <v>895</v>
      </c>
      <c r="B897" s="5" t="s">
        <v>5025</v>
      </c>
      <c r="C897" s="3" t="s">
        <v>2176</v>
      </c>
      <c r="D897" s="7">
        <v>52.587600000000002</v>
      </c>
      <c r="E897" s="160">
        <v>52.587554317851449</v>
      </c>
      <c r="F897" s="157">
        <v>121949960</v>
      </c>
      <c r="G897" s="3" t="s">
        <v>5026</v>
      </c>
      <c r="H897" s="1" t="s">
        <v>5027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154">
        <v>49</v>
      </c>
      <c r="E898" s="161">
        <v>48.998000000000005</v>
      </c>
      <c r="F898" s="6">
        <v>2449900</v>
      </c>
      <c r="G898" s="3" t="s">
        <v>1191</v>
      </c>
      <c r="H898" s="1" t="s">
        <v>1827</v>
      </c>
    </row>
    <row r="899" spans="1:8" ht="15.75" thickTop="1" x14ac:dyDescent="0.25">
      <c r="A899" s="2">
        <v>897</v>
      </c>
      <c r="B899" s="5" t="s">
        <v>3241</v>
      </c>
      <c r="C899" s="3" t="s">
        <v>2176</v>
      </c>
      <c r="D899" s="7">
        <v>49</v>
      </c>
      <c r="E899" s="160">
        <v>48.999989689020872</v>
      </c>
      <c r="F899" s="157">
        <v>1900886</v>
      </c>
      <c r="G899" s="3" t="s">
        <v>3242</v>
      </c>
      <c r="H899" s="1" t="s">
        <v>3243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60">
        <v>29.990764595286119</v>
      </c>
      <c r="F900" s="157">
        <v>25495092</v>
      </c>
      <c r="G900" s="3" t="s">
        <v>901</v>
      </c>
      <c r="H900" s="1" t="s">
        <v>1529</v>
      </c>
    </row>
    <row r="901" spans="1:8" ht="15.75" thickTop="1" x14ac:dyDescent="0.25">
      <c r="A901" s="2">
        <v>899</v>
      </c>
      <c r="B901" s="5" t="s">
        <v>3244</v>
      </c>
      <c r="C901" s="3" t="s">
        <v>2176</v>
      </c>
      <c r="D901" s="7">
        <v>49</v>
      </c>
      <c r="E901" s="160">
        <v>48.8324</v>
      </c>
      <c r="F901" s="157">
        <v>24416200</v>
      </c>
      <c r="G901" s="3" t="s">
        <v>3245</v>
      </c>
      <c r="H901" s="1" t="s">
        <v>3246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60">
        <v>39.926073044611563</v>
      </c>
      <c r="F902" s="157">
        <v>24091109</v>
      </c>
      <c r="G902" s="3" t="s">
        <v>902</v>
      </c>
      <c r="H902" s="1" t="s">
        <v>1530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60">
        <v>21.026596459235179</v>
      </c>
      <c r="F903" s="157">
        <v>18923531</v>
      </c>
      <c r="G903" s="3" t="s">
        <v>903</v>
      </c>
      <c r="H903" s="1" t="s">
        <v>1531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60">
        <v>28.297626281634447</v>
      </c>
      <c r="F904" s="157">
        <v>25105023</v>
      </c>
      <c r="G904" s="3" t="s">
        <v>904</v>
      </c>
      <c r="H904" s="1" t="s">
        <v>1532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60">
        <v>38.76758617558545</v>
      </c>
      <c r="F905" s="157">
        <v>19383324</v>
      </c>
      <c r="G905" s="3" t="s">
        <v>1192</v>
      </c>
      <c r="H905" s="1" t="s">
        <v>1828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60">
        <v>10.654364613439306</v>
      </c>
      <c r="F906" s="157">
        <v>943721</v>
      </c>
      <c r="G906" s="3" t="s">
        <v>1193</v>
      </c>
      <c r="H906" s="1" t="s">
        <v>1829</v>
      </c>
    </row>
    <row r="907" spans="1:8" ht="15.75" thickTop="1" x14ac:dyDescent="0.25">
      <c r="A907" s="2">
        <v>905</v>
      </c>
      <c r="B907" s="5" t="s">
        <v>4693</v>
      </c>
      <c r="C907" s="3" t="s">
        <v>2176</v>
      </c>
      <c r="D907" s="7">
        <v>100</v>
      </c>
      <c r="E907" s="160">
        <v>25.0359936565909</v>
      </c>
      <c r="F907" s="157">
        <v>520973992</v>
      </c>
      <c r="G907" s="3" t="s">
        <v>4694</v>
      </c>
      <c r="H907" s="1" t="s">
        <v>4695</v>
      </c>
    </row>
    <row r="908" spans="1:8" ht="15.75" thickBot="1" x14ac:dyDescent="0.3">
      <c r="A908" s="3">
        <v>906</v>
      </c>
      <c r="B908" s="5" t="s">
        <v>4978</v>
      </c>
      <c r="C908" s="3" t="s">
        <v>1</v>
      </c>
      <c r="D908" s="7">
        <v>49.141100000000002</v>
      </c>
      <c r="E908" s="160">
        <v>48.925975830237498</v>
      </c>
      <c r="F908" s="157">
        <v>11452475</v>
      </c>
      <c r="G908" s="3" t="s">
        <v>4979</v>
      </c>
      <c r="H908" s="1" t="s">
        <v>4980</v>
      </c>
    </row>
    <row r="909" spans="1:8" ht="15.75" thickTop="1" x14ac:dyDescent="0.25">
      <c r="A909" s="2">
        <v>907</v>
      </c>
      <c r="B909" s="5" t="s">
        <v>3247</v>
      </c>
      <c r="C909" s="3" t="s">
        <v>2176</v>
      </c>
      <c r="D909" s="7">
        <v>49</v>
      </c>
      <c r="E909" s="161">
        <v>53.613259668508292</v>
      </c>
      <c r="F909" s="6">
        <v>9704000</v>
      </c>
      <c r="G909" s="3" t="s">
        <v>3248</v>
      </c>
      <c r="H909" s="1" t="s">
        <v>3249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60">
        <v>48.973819427452895</v>
      </c>
      <c r="F910" s="157">
        <v>160124800</v>
      </c>
      <c r="G910" s="3" t="s">
        <v>1194</v>
      </c>
      <c r="H910" s="1" t="s">
        <v>1830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60">
        <v>40.994424321324409</v>
      </c>
      <c r="F911" s="157">
        <v>55547117</v>
      </c>
      <c r="G911" s="3" t="s">
        <v>905</v>
      </c>
      <c r="H911" s="1" t="s">
        <v>1533</v>
      </c>
    </row>
    <row r="912" spans="1:8" ht="15.75" thickBot="1" x14ac:dyDescent="0.3">
      <c r="A912" s="3">
        <v>910</v>
      </c>
      <c r="B912" s="5" t="s">
        <v>3250</v>
      </c>
      <c r="C912" s="3" t="s">
        <v>2176</v>
      </c>
      <c r="D912" s="7">
        <v>49</v>
      </c>
      <c r="E912" s="160">
        <v>41.665384615384617</v>
      </c>
      <c r="F912" s="157">
        <v>1624950</v>
      </c>
      <c r="G912" s="3" t="s">
        <v>3251</v>
      </c>
      <c r="H912" s="1" t="s">
        <v>3252</v>
      </c>
    </row>
    <row r="913" spans="1:8" ht="15.75" thickTop="1" x14ac:dyDescent="0.25">
      <c r="A913" s="2">
        <v>911</v>
      </c>
      <c r="B913" s="5" t="s">
        <v>2060</v>
      </c>
      <c r="C913" s="3" t="s">
        <v>694</v>
      </c>
      <c r="D913" s="7">
        <v>49</v>
      </c>
      <c r="E913" s="160">
        <v>48.997650033469625</v>
      </c>
      <c r="F913" s="157">
        <v>14851712</v>
      </c>
      <c r="G913" s="3" t="s">
        <v>2155</v>
      </c>
      <c r="H913" s="1" t="s">
        <v>2156</v>
      </c>
    </row>
    <row r="914" spans="1:8" ht="15.75" thickBot="1" x14ac:dyDescent="0.3">
      <c r="A914" s="3">
        <v>912</v>
      </c>
      <c r="B914" s="5" t="s">
        <v>3253</v>
      </c>
      <c r="C914" s="3" t="s">
        <v>2176</v>
      </c>
      <c r="D914" s="7">
        <v>49</v>
      </c>
      <c r="E914" s="160">
        <v>49</v>
      </c>
      <c r="F914" s="157">
        <v>1960000</v>
      </c>
      <c r="G914" s="3" t="s">
        <v>3254</v>
      </c>
      <c r="H914" s="1" t="s">
        <v>3255</v>
      </c>
    </row>
    <row r="915" spans="1:8" ht="15.75" thickTop="1" x14ac:dyDescent="0.25">
      <c r="A915" s="2">
        <v>913</v>
      </c>
      <c r="B915" s="5" t="s">
        <v>3256</v>
      </c>
      <c r="C915" s="3" t="s">
        <v>2176</v>
      </c>
      <c r="D915" s="154">
        <v>49</v>
      </c>
      <c r="E915" s="161">
        <v>49</v>
      </c>
      <c r="F915" s="6">
        <v>13475000</v>
      </c>
      <c r="G915" s="3" t="s">
        <v>3257</v>
      </c>
      <c r="H915" s="1" t="s">
        <v>3258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60">
        <v>51.615434795918148</v>
      </c>
      <c r="F916" s="157">
        <v>7334672</v>
      </c>
      <c r="G916" s="3" t="s">
        <v>906</v>
      </c>
      <c r="H916" s="1" t="s">
        <v>1534</v>
      </c>
    </row>
    <row r="917" spans="1:8" ht="15.75" thickTop="1" x14ac:dyDescent="0.25">
      <c r="A917" s="2">
        <v>915</v>
      </c>
      <c r="B917" s="5" t="s">
        <v>509</v>
      </c>
      <c r="C917" s="3" t="s">
        <v>2176</v>
      </c>
      <c r="D917" s="7">
        <v>49</v>
      </c>
      <c r="E917" s="160">
        <v>38.434043638823582</v>
      </c>
      <c r="F917" s="157">
        <v>6658675</v>
      </c>
      <c r="G917" s="3" t="s">
        <v>1195</v>
      </c>
      <c r="H917" s="1" t="s">
        <v>1831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60">
        <v>47.828083015584625</v>
      </c>
      <c r="F918" s="157">
        <v>2803467</v>
      </c>
      <c r="G918" s="3" t="s">
        <v>1196</v>
      </c>
      <c r="H918" s="1" t="s">
        <v>1832</v>
      </c>
    </row>
    <row r="919" spans="1:8" ht="15.75" thickTop="1" x14ac:dyDescent="0.25">
      <c r="A919" s="2">
        <v>917</v>
      </c>
      <c r="B919" s="5" t="s">
        <v>3259</v>
      </c>
      <c r="C919" s="3" t="s">
        <v>2176</v>
      </c>
      <c r="D919" s="7">
        <v>49</v>
      </c>
      <c r="E919" s="160">
        <v>42.008911111111111</v>
      </c>
      <c r="F919" s="157">
        <v>3780802</v>
      </c>
      <c r="G919" s="3" t="s">
        <v>3260</v>
      </c>
      <c r="H919" s="1" t="s">
        <v>3261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154">
        <v>49</v>
      </c>
      <c r="E920" s="161">
        <v>46.24302105142548</v>
      </c>
      <c r="F920" s="6">
        <v>7103150</v>
      </c>
      <c r="G920" s="3" t="s">
        <v>907</v>
      </c>
      <c r="H920" s="1" t="s">
        <v>1535</v>
      </c>
    </row>
    <row r="921" spans="1:8" ht="15.75" thickTop="1" x14ac:dyDescent="0.25">
      <c r="A921" s="2">
        <v>919</v>
      </c>
      <c r="B921" s="5" t="s">
        <v>3262</v>
      </c>
      <c r="C921" s="3" t="s">
        <v>2176</v>
      </c>
      <c r="D921" s="7">
        <v>49</v>
      </c>
      <c r="E921" s="160">
        <v>49</v>
      </c>
      <c r="F921" s="157">
        <v>980000</v>
      </c>
      <c r="G921" s="3" t="s">
        <v>3263</v>
      </c>
      <c r="H921" s="1" t="s">
        <v>3264</v>
      </c>
    </row>
    <row r="922" spans="1:8" ht="15.75" thickBot="1" x14ac:dyDescent="0.3">
      <c r="A922" s="3">
        <v>920</v>
      </c>
      <c r="B922" s="5" t="s">
        <v>4065</v>
      </c>
      <c r="C922" s="3" t="s">
        <v>2176</v>
      </c>
      <c r="D922" s="7">
        <v>0</v>
      </c>
      <c r="E922" s="160" t="e">
        <v>#VALUE!</v>
      </c>
      <c r="F922" s="157" t="s">
        <v>4942</v>
      </c>
      <c r="G922" s="3" t="s">
        <v>4066</v>
      </c>
      <c r="H922" s="1" t="s">
        <v>4067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60">
        <v>44.119215466504748</v>
      </c>
      <c r="F923" s="157">
        <v>35647254</v>
      </c>
      <c r="G923" s="3" t="s">
        <v>1197</v>
      </c>
      <c r="H923" s="1" t="s">
        <v>1833</v>
      </c>
    </row>
    <row r="924" spans="1:8" ht="15.75" thickBot="1" x14ac:dyDescent="0.3">
      <c r="A924" s="3">
        <v>922</v>
      </c>
      <c r="B924" s="5" t="s">
        <v>2035</v>
      </c>
      <c r="C924" s="3" t="s">
        <v>1</v>
      </c>
      <c r="D924" s="7">
        <v>49</v>
      </c>
      <c r="E924" s="160">
        <v>19.60467924528302</v>
      </c>
      <c r="F924" s="157">
        <v>5195240</v>
      </c>
      <c r="G924" s="3" t="s">
        <v>2098</v>
      </c>
      <c r="H924" s="1" t="s">
        <v>4648</v>
      </c>
    </row>
    <row r="925" spans="1:8" ht="15.75" thickTop="1" x14ac:dyDescent="0.25">
      <c r="A925" s="2">
        <v>923</v>
      </c>
      <c r="B925" s="5" t="s">
        <v>2036</v>
      </c>
      <c r="C925" s="3" t="s">
        <v>1</v>
      </c>
      <c r="D925" s="7">
        <v>20</v>
      </c>
      <c r="E925" s="160">
        <v>9.5583359597134656</v>
      </c>
      <c r="F925" s="157">
        <v>111910240</v>
      </c>
      <c r="G925" s="3" t="s">
        <v>2099</v>
      </c>
      <c r="H925" s="1" t="s">
        <v>4649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60">
        <v>38.462499999999999</v>
      </c>
      <c r="F926" s="157">
        <v>4615500</v>
      </c>
      <c r="G926" s="3" t="s">
        <v>1198</v>
      </c>
      <c r="H926" s="1" t="s">
        <v>1834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60">
        <v>26.97020220582327</v>
      </c>
      <c r="F927" s="157">
        <v>2517013</v>
      </c>
      <c r="G927" s="3" t="s">
        <v>1199</v>
      </c>
      <c r="H927" s="1" t="s">
        <v>1835</v>
      </c>
    </row>
    <row r="928" spans="1:8" ht="15.75" thickBot="1" x14ac:dyDescent="0.3">
      <c r="A928" s="3">
        <v>926</v>
      </c>
      <c r="B928" s="5" t="s">
        <v>4008</v>
      </c>
      <c r="C928" s="3" t="s">
        <v>1</v>
      </c>
      <c r="D928" s="7">
        <v>100</v>
      </c>
      <c r="E928" s="160">
        <v>37.943293319088426</v>
      </c>
      <c r="F928" s="157">
        <v>28461879</v>
      </c>
      <c r="G928" s="3" t="s">
        <v>4009</v>
      </c>
      <c r="H928" s="1" t="s">
        <v>4650</v>
      </c>
    </row>
    <row r="929" spans="1:8" ht="15.75" thickTop="1" x14ac:dyDescent="0.25">
      <c r="A929" s="2">
        <v>927</v>
      </c>
      <c r="B929" s="5" t="s">
        <v>4394</v>
      </c>
      <c r="C929" s="3" t="s">
        <v>1</v>
      </c>
      <c r="D929" s="7">
        <v>49</v>
      </c>
      <c r="E929" s="160">
        <v>47.894205115435241</v>
      </c>
      <c r="F929" s="157">
        <v>18175779</v>
      </c>
      <c r="G929" s="3" t="s">
        <v>4395</v>
      </c>
      <c r="H929" s="1" t="s">
        <v>4396</v>
      </c>
    </row>
    <row r="930" spans="1:8" ht="15.75" thickBot="1" x14ac:dyDescent="0.3">
      <c r="A930" s="3">
        <v>928</v>
      </c>
      <c r="B930" s="5" t="s">
        <v>3265</v>
      </c>
      <c r="C930" s="3" t="s">
        <v>2176</v>
      </c>
      <c r="D930" s="154">
        <v>49</v>
      </c>
      <c r="E930" s="161">
        <v>49.000000000000007</v>
      </c>
      <c r="F930" s="6">
        <v>882000</v>
      </c>
      <c r="G930" s="3" t="s">
        <v>3266</v>
      </c>
      <c r="H930" s="1" t="s">
        <v>3267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154">
        <v>49</v>
      </c>
      <c r="E931" s="161">
        <v>46.328571428571429</v>
      </c>
      <c r="F931" s="6">
        <v>1945800</v>
      </c>
      <c r="G931" s="3" t="s">
        <v>1200</v>
      </c>
      <c r="H931" s="1" t="s">
        <v>1836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60">
        <v>43.473368352502234</v>
      </c>
      <c r="F932" s="157">
        <v>3130852</v>
      </c>
      <c r="G932" s="3" t="s">
        <v>1201</v>
      </c>
      <c r="H932" s="1" t="s">
        <v>4663</v>
      </c>
    </row>
    <row r="933" spans="1:8" ht="15.75" thickTop="1" x14ac:dyDescent="0.25">
      <c r="A933" s="2">
        <v>931</v>
      </c>
      <c r="B933" s="5" t="s">
        <v>3268</v>
      </c>
      <c r="C933" s="3" t="s">
        <v>2176</v>
      </c>
      <c r="D933" s="7">
        <v>49</v>
      </c>
      <c r="E933" s="160">
        <v>49.493927125506083</v>
      </c>
      <c r="F933" s="157">
        <v>2445000</v>
      </c>
      <c r="G933" s="3" t="s">
        <v>3269</v>
      </c>
      <c r="H933" s="1" t="s">
        <v>3270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60">
        <v>49.181358137295312</v>
      </c>
      <c r="F934" s="157">
        <v>5311267</v>
      </c>
      <c r="G934" s="3" t="s">
        <v>908</v>
      </c>
      <c r="H934" s="1" t="s">
        <v>1536</v>
      </c>
    </row>
    <row r="935" spans="1:8" ht="15.75" thickTop="1" x14ac:dyDescent="0.25">
      <c r="A935" s="2">
        <v>933</v>
      </c>
      <c r="B935" s="5" t="s">
        <v>3271</v>
      </c>
      <c r="C935" s="3" t="s">
        <v>2176</v>
      </c>
      <c r="D935" s="7">
        <v>49</v>
      </c>
      <c r="E935" s="160">
        <v>49.00003900003901</v>
      </c>
      <c r="F935" s="157">
        <v>3266666</v>
      </c>
      <c r="G935" s="3" t="s">
        <v>3272</v>
      </c>
      <c r="H935" s="1" t="s">
        <v>3273</v>
      </c>
    </row>
    <row r="936" spans="1:8" ht="15.75" thickBot="1" x14ac:dyDescent="0.3">
      <c r="A936" s="3">
        <v>934</v>
      </c>
      <c r="B936" s="5" t="s">
        <v>3274</v>
      </c>
      <c r="C936" s="3" t="s">
        <v>2176</v>
      </c>
      <c r="D936" s="7">
        <v>49</v>
      </c>
      <c r="E936" s="160">
        <v>49</v>
      </c>
      <c r="F936" s="157">
        <v>4410000</v>
      </c>
      <c r="G936" s="3" t="s">
        <v>3275</v>
      </c>
      <c r="H936" s="1" t="s">
        <v>3276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60">
        <v>0</v>
      </c>
      <c r="F937" s="157">
        <v>0</v>
      </c>
      <c r="G937" s="3" t="s">
        <v>909</v>
      </c>
      <c r="H937" s="1" t="s">
        <v>1537</v>
      </c>
    </row>
    <row r="938" spans="1:8" ht="15.75" thickBot="1" x14ac:dyDescent="0.3">
      <c r="A938" s="3">
        <v>936</v>
      </c>
      <c r="B938" s="5" t="s">
        <v>3277</v>
      </c>
      <c r="C938" s="3" t="s">
        <v>2176</v>
      </c>
      <c r="D938" s="7">
        <v>49</v>
      </c>
      <c r="E938" s="160">
        <v>48.956909553152066</v>
      </c>
      <c r="F938" s="157">
        <v>4544572</v>
      </c>
      <c r="G938" s="3" t="s">
        <v>3278</v>
      </c>
      <c r="H938" s="1" t="s">
        <v>3279</v>
      </c>
    </row>
    <row r="939" spans="1:8" ht="15.75" thickTop="1" x14ac:dyDescent="0.25">
      <c r="A939" s="2">
        <v>937</v>
      </c>
      <c r="B939" s="5" t="s">
        <v>3280</v>
      </c>
      <c r="C939" s="3" t="s">
        <v>2176</v>
      </c>
      <c r="D939" s="7">
        <v>49</v>
      </c>
      <c r="E939" s="160">
        <v>49</v>
      </c>
      <c r="F939" s="157">
        <v>5341000</v>
      </c>
      <c r="G939" s="3" t="s">
        <v>3281</v>
      </c>
      <c r="H939" s="1" t="s">
        <v>3282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60">
        <v>41.274430850303986</v>
      </c>
      <c r="F940" s="157">
        <v>99971707</v>
      </c>
      <c r="G940" s="3" t="s">
        <v>910</v>
      </c>
      <c r="H940" s="1" t="s">
        <v>1538</v>
      </c>
    </row>
    <row r="941" spans="1:8" ht="15.75" thickTop="1" x14ac:dyDescent="0.25">
      <c r="A941" s="2">
        <v>939</v>
      </c>
      <c r="B941" s="5" t="s">
        <v>3283</v>
      </c>
      <c r="C941" s="3" t="s">
        <v>2176</v>
      </c>
      <c r="D941" s="7">
        <v>49</v>
      </c>
      <c r="E941" s="160">
        <v>46.785499999999999</v>
      </c>
      <c r="F941" s="157">
        <v>18714200</v>
      </c>
      <c r="G941" s="3" t="s">
        <v>3284</v>
      </c>
      <c r="H941" s="1" t="s">
        <v>3285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60">
        <v>48.917931591388786</v>
      </c>
      <c r="F942" s="157">
        <v>9504759</v>
      </c>
      <c r="G942" s="3" t="s">
        <v>1202</v>
      </c>
      <c r="H942" s="1" t="s">
        <v>4664</v>
      </c>
    </row>
    <row r="943" spans="1:8" ht="15.75" thickTop="1" x14ac:dyDescent="0.25">
      <c r="A943" s="2">
        <v>941</v>
      </c>
      <c r="B943" s="5" t="s">
        <v>3286</v>
      </c>
      <c r="C943" s="3" t="s">
        <v>2176</v>
      </c>
      <c r="D943" s="7">
        <v>49</v>
      </c>
      <c r="E943" s="160">
        <v>48.994</v>
      </c>
      <c r="F943" s="157">
        <v>4899400</v>
      </c>
      <c r="G943" s="3" t="s">
        <v>3287</v>
      </c>
      <c r="H943" s="1" t="s">
        <v>3288</v>
      </c>
    </row>
    <row r="944" spans="1:8" ht="15.75" thickBot="1" x14ac:dyDescent="0.3">
      <c r="A944" s="3">
        <v>942</v>
      </c>
      <c r="B944" s="5" t="s">
        <v>4638</v>
      </c>
      <c r="C944" s="3" t="s">
        <v>2176</v>
      </c>
      <c r="D944" s="7">
        <v>49</v>
      </c>
      <c r="E944" s="160" t="e">
        <v>#VALUE!</v>
      </c>
      <c r="F944" s="157" t="s">
        <v>4942</v>
      </c>
      <c r="G944" s="3" t="s">
        <v>4639</v>
      </c>
      <c r="H944" s="1" t="s">
        <v>4640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60">
        <v>34.906809484702897</v>
      </c>
      <c r="F945" s="157">
        <v>111915804</v>
      </c>
      <c r="G945" s="3" t="s">
        <v>911</v>
      </c>
      <c r="H945" s="1" t="s">
        <v>1539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60">
        <v>33.22</v>
      </c>
      <c r="F946" s="157">
        <v>664400</v>
      </c>
      <c r="G946" s="3" t="s">
        <v>1203</v>
      </c>
      <c r="H946" s="1" t="s">
        <v>1837</v>
      </c>
    </row>
    <row r="947" spans="1:8" ht="15.75" thickTop="1" x14ac:dyDescent="0.25">
      <c r="A947" s="2">
        <v>945</v>
      </c>
      <c r="B947" s="5" t="s">
        <v>3289</v>
      </c>
      <c r="C947" s="3" t="s">
        <v>2176</v>
      </c>
      <c r="D947" s="7" t="s">
        <v>4942</v>
      </c>
      <c r="E947" s="160" t="e">
        <v>#VALUE!</v>
      </c>
      <c r="F947" s="157" t="s">
        <v>4942</v>
      </c>
      <c r="G947" s="3" t="s">
        <v>3290</v>
      </c>
      <c r="H947" s="1" t="s">
        <v>3291</v>
      </c>
    </row>
    <row r="948" spans="1:8" ht="15.75" thickBot="1" x14ac:dyDescent="0.3">
      <c r="A948" s="3">
        <v>946</v>
      </c>
      <c r="B948" s="5" t="s">
        <v>3292</v>
      </c>
      <c r="C948" s="3" t="s">
        <v>2176</v>
      </c>
      <c r="D948" s="7">
        <v>49</v>
      </c>
      <c r="E948" s="160">
        <v>48.71360981501627</v>
      </c>
      <c r="F948" s="157">
        <v>36374886</v>
      </c>
      <c r="G948" s="3" t="s">
        <v>3293</v>
      </c>
      <c r="H948" s="1" t="s">
        <v>3294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154">
        <v>49</v>
      </c>
      <c r="E949" s="161">
        <v>48.072317548973786</v>
      </c>
      <c r="F949" s="6">
        <v>23214425</v>
      </c>
      <c r="G949" s="3" t="s">
        <v>912</v>
      </c>
      <c r="H949" s="1" t="s">
        <v>1540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60">
        <v>48.02</v>
      </c>
      <c r="F950" s="157">
        <v>3841600</v>
      </c>
      <c r="G950" s="3" t="s">
        <v>1204</v>
      </c>
      <c r="H950" s="1" t="s">
        <v>1838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60">
        <v>13.470599999999999</v>
      </c>
      <c r="F951" s="157">
        <v>2020590</v>
      </c>
      <c r="G951" s="3" t="s">
        <v>1205</v>
      </c>
      <c r="H951" s="1" t="s">
        <v>1839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60">
        <v>48.936165048543693</v>
      </c>
      <c r="F952" s="157">
        <v>4032340</v>
      </c>
      <c r="G952" s="3" t="s">
        <v>1206</v>
      </c>
      <c r="H952" s="1" t="s">
        <v>1840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60">
        <v>48.9</v>
      </c>
      <c r="F953" s="157">
        <v>586800</v>
      </c>
      <c r="G953" s="3" t="s">
        <v>1207</v>
      </c>
      <c r="H953" s="1" t="s">
        <v>1841</v>
      </c>
    </row>
    <row r="954" spans="1:8" ht="15.75" thickBot="1" x14ac:dyDescent="0.3">
      <c r="A954" s="3">
        <v>952</v>
      </c>
      <c r="B954" s="5" t="s">
        <v>3295</v>
      </c>
      <c r="C954" s="3" t="s">
        <v>2176</v>
      </c>
      <c r="D954" s="7">
        <v>49</v>
      </c>
      <c r="E954" s="160">
        <v>49</v>
      </c>
      <c r="F954" s="157">
        <v>1470000</v>
      </c>
      <c r="G954" s="3" t="s">
        <v>3296</v>
      </c>
      <c r="H954" s="1" t="s">
        <v>3297</v>
      </c>
    </row>
    <row r="955" spans="1:8" ht="15.75" thickTop="1" x14ac:dyDescent="0.25">
      <c r="A955" s="2">
        <v>953</v>
      </c>
      <c r="B955" s="5" t="s">
        <v>4744</v>
      </c>
      <c r="C955" s="3" t="s">
        <v>2176</v>
      </c>
      <c r="D955" s="7">
        <v>100</v>
      </c>
      <c r="E955" s="160">
        <v>9.9333333333333336</v>
      </c>
      <c r="F955" s="157">
        <v>29800000</v>
      </c>
      <c r="G955" s="3" t="s">
        <v>4745</v>
      </c>
      <c r="H955" s="1" t="s">
        <v>4746</v>
      </c>
    </row>
    <row r="956" spans="1:8" ht="15.75" thickBot="1" x14ac:dyDescent="0.3">
      <c r="A956" s="3">
        <v>954</v>
      </c>
      <c r="B956" s="5" t="s">
        <v>3298</v>
      </c>
      <c r="C956" s="3" t="s">
        <v>2176</v>
      </c>
      <c r="D956" s="7">
        <v>49</v>
      </c>
      <c r="E956" s="160">
        <v>48.989329999999995</v>
      </c>
      <c r="F956" s="157">
        <v>24494665</v>
      </c>
      <c r="G956" s="3" t="s">
        <v>3299</v>
      </c>
      <c r="H956" s="1" t="s">
        <v>3300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60">
        <v>48.617152777777783</v>
      </c>
      <c r="F957" s="157">
        <v>3500435</v>
      </c>
      <c r="G957" s="3" t="s">
        <v>1208</v>
      </c>
      <c r="H957" s="1" t="s">
        <v>1842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154">
        <v>49</v>
      </c>
      <c r="E958" s="161">
        <v>47.809325843313104</v>
      </c>
      <c r="F958" s="6">
        <v>12199324</v>
      </c>
      <c r="G958" s="3" t="s">
        <v>1209</v>
      </c>
      <c r="H958" s="1" t="s">
        <v>1843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60">
        <v>44.506399999999999</v>
      </c>
      <c r="F959" s="157">
        <v>5563300</v>
      </c>
      <c r="G959" s="3" t="s">
        <v>1210</v>
      </c>
      <c r="H959" s="1" t="s">
        <v>1844</v>
      </c>
    </row>
    <row r="960" spans="1:8" ht="15.75" thickBot="1" x14ac:dyDescent="0.3">
      <c r="A960" s="3">
        <v>958</v>
      </c>
      <c r="B960" s="5" t="s">
        <v>3301</v>
      </c>
      <c r="C960" s="3" t="s">
        <v>2176</v>
      </c>
      <c r="D960" s="7">
        <v>49</v>
      </c>
      <c r="E960" s="160">
        <v>48.856571428571428</v>
      </c>
      <c r="F960" s="157">
        <v>17099800</v>
      </c>
      <c r="G960" s="3" t="s">
        <v>3302</v>
      </c>
      <c r="H960" s="1" t="s">
        <v>3303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60">
        <v>34.07246500326697</v>
      </c>
      <c r="F961" s="157">
        <v>20389406</v>
      </c>
      <c r="G961" s="3" t="s">
        <v>1211</v>
      </c>
      <c r="H961" s="1" t="s">
        <v>1845</v>
      </c>
    </row>
    <row r="962" spans="1:8" ht="15.75" thickBot="1" x14ac:dyDescent="0.3">
      <c r="A962" s="3">
        <v>960</v>
      </c>
      <c r="B962" s="5" t="s">
        <v>3304</v>
      </c>
      <c r="C962" s="3" t="s">
        <v>2176</v>
      </c>
      <c r="D962" s="7">
        <v>49</v>
      </c>
      <c r="E962" s="160">
        <v>48.912577777777777</v>
      </c>
      <c r="F962" s="157">
        <v>3301599</v>
      </c>
      <c r="G962" s="3" t="s">
        <v>3305</v>
      </c>
      <c r="H962" s="1" t="s">
        <v>3306</v>
      </c>
    </row>
    <row r="963" spans="1:8" ht="15.75" thickTop="1" x14ac:dyDescent="0.25">
      <c r="A963" s="2">
        <v>961</v>
      </c>
      <c r="B963" s="5" t="s">
        <v>3307</v>
      </c>
      <c r="C963" s="3" t="s">
        <v>2176</v>
      </c>
      <c r="D963" s="7">
        <v>49</v>
      </c>
      <c r="E963" s="160">
        <v>49</v>
      </c>
      <c r="F963" s="157">
        <v>19600000</v>
      </c>
      <c r="G963" s="3" t="s">
        <v>3308</v>
      </c>
      <c r="H963" s="1" t="s">
        <v>3309</v>
      </c>
    </row>
    <row r="964" spans="1:8" ht="15.75" thickBot="1" x14ac:dyDescent="0.3">
      <c r="A964" s="3">
        <v>962</v>
      </c>
      <c r="B964" s="5" t="s">
        <v>3310</v>
      </c>
      <c r="C964" s="3" t="s">
        <v>2176</v>
      </c>
      <c r="D964" s="7">
        <v>87.111099999999993</v>
      </c>
      <c r="E964" s="160">
        <v>48.998750000000001</v>
      </c>
      <c r="F964" s="157">
        <v>19599500</v>
      </c>
      <c r="G964" s="3" t="s">
        <v>3311</v>
      </c>
      <c r="H964" s="1" t="s">
        <v>3312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60">
        <v>48.114117647058826</v>
      </c>
      <c r="F965" s="157">
        <v>8179400</v>
      </c>
      <c r="G965" s="3" t="s">
        <v>1212</v>
      </c>
      <c r="H965" s="1" t="s">
        <v>1846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60">
        <v>33.50272434515081</v>
      </c>
      <c r="F966" s="157">
        <v>15846601</v>
      </c>
      <c r="G966" s="3" t="s">
        <v>2100</v>
      </c>
      <c r="H966" s="1" t="s">
        <v>1541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60">
        <v>54.069925971622453</v>
      </c>
      <c r="F967" s="157">
        <v>8764735</v>
      </c>
      <c r="G967" s="3" t="s">
        <v>913</v>
      </c>
      <c r="H967" s="1" t="s">
        <v>1542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60">
        <v>26.835093750000006</v>
      </c>
      <c r="F968" s="157">
        <v>858723</v>
      </c>
      <c r="G968" s="3" t="s">
        <v>1213</v>
      </c>
      <c r="H968" s="1" t="s">
        <v>1847</v>
      </c>
    </row>
    <row r="969" spans="1:8" ht="15.75" thickTop="1" x14ac:dyDescent="0.25">
      <c r="A969" s="2">
        <v>967</v>
      </c>
      <c r="B969" s="5" t="s">
        <v>3313</v>
      </c>
      <c r="C969" s="3" t="s">
        <v>2176</v>
      </c>
      <c r="D969" s="7">
        <v>49</v>
      </c>
      <c r="E969" s="160">
        <v>50.49139461765855</v>
      </c>
      <c r="F969" s="157">
        <v>6125000</v>
      </c>
      <c r="G969" s="3" t="s">
        <v>3314</v>
      </c>
      <c r="H969" s="1" t="s">
        <v>3315</v>
      </c>
    </row>
    <row r="970" spans="1:8" ht="15.75" thickBot="1" x14ac:dyDescent="0.3">
      <c r="A970" s="3">
        <v>968</v>
      </c>
      <c r="B970" s="5" t="s">
        <v>3316</v>
      </c>
      <c r="C970" s="3" t="s">
        <v>2176</v>
      </c>
      <c r="D970" s="7">
        <v>49</v>
      </c>
      <c r="E970" s="160">
        <v>49.000039093211242</v>
      </c>
      <c r="F970" s="157">
        <v>2256148</v>
      </c>
      <c r="G970" s="3" t="s">
        <v>3317</v>
      </c>
      <c r="H970" s="1" t="s">
        <v>3318</v>
      </c>
    </row>
    <row r="971" spans="1:8" ht="15.75" thickTop="1" x14ac:dyDescent="0.25">
      <c r="A971" s="2">
        <v>969</v>
      </c>
      <c r="B971" s="5" t="s">
        <v>3319</v>
      </c>
      <c r="C971" s="3" t="s">
        <v>2176</v>
      </c>
      <c r="D971" s="7">
        <v>49</v>
      </c>
      <c r="E971" s="160">
        <v>49.000168990668975</v>
      </c>
      <c r="F971" s="157">
        <v>1072844</v>
      </c>
      <c r="G971" s="3" t="s">
        <v>3320</v>
      </c>
      <c r="H971" s="1" t="s">
        <v>3321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60">
        <v>10.659954368211935</v>
      </c>
      <c r="F972" s="157">
        <v>8570146</v>
      </c>
      <c r="G972" s="3" t="s">
        <v>1214</v>
      </c>
      <c r="H972" s="1" t="s">
        <v>1848</v>
      </c>
    </row>
    <row r="973" spans="1:8" ht="15.75" thickTop="1" x14ac:dyDescent="0.25">
      <c r="A973" s="2">
        <v>971</v>
      </c>
      <c r="B973" s="5" t="s">
        <v>3322</v>
      </c>
      <c r="C973" s="3" t="s">
        <v>2176</v>
      </c>
      <c r="D973" s="7">
        <v>49</v>
      </c>
      <c r="E973" s="160">
        <v>48.631342592592603</v>
      </c>
      <c r="F973" s="157">
        <v>10504370</v>
      </c>
      <c r="G973" s="3" t="s">
        <v>3323</v>
      </c>
      <c r="H973" s="1" t="s">
        <v>3324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60">
        <v>49.248132910022434</v>
      </c>
      <c r="F974" s="157">
        <v>48689206</v>
      </c>
      <c r="G974" s="3" t="s">
        <v>914</v>
      </c>
      <c r="H974" s="1" t="s">
        <v>1543</v>
      </c>
    </row>
    <row r="975" spans="1:8" ht="15.75" thickTop="1" x14ac:dyDescent="0.25">
      <c r="A975" s="2">
        <v>973</v>
      </c>
      <c r="B975" s="5" t="s">
        <v>3325</v>
      </c>
      <c r="C975" s="3" t="s">
        <v>2176</v>
      </c>
      <c r="D975" s="7" t="s">
        <v>4942</v>
      </c>
      <c r="E975" s="160" t="e">
        <v>#VALUE!</v>
      </c>
      <c r="F975" s="157" t="s">
        <v>4942</v>
      </c>
      <c r="G975" s="3" t="s">
        <v>3326</v>
      </c>
      <c r="H975" s="1" t="s">
        <v>3327</v>
      </c>
    </row>
    <row r="976" spans="1:8" ht="15.75" thickBot="1" x14ac:dyDescent="0.3">
      <c r="A976" s="3">
        <v>974</v>
      </c>
      <c r="B976" s="5" t="s">
        <v>3328</v>
      </c>
      <c r="C976" s="3" t="s">
        <v>2176</v>
      </c>
      <c r="D976" s="7">
        <v>49</v>
      </c>
      <c r="E976" s="160">
        <v>49</v>
      </c>
      <c r="F976" s="157">
        <v>588000</v>
      </c>
      <c r="G976" s="3" t="s">
        <v>3329</v>
      </c>
      <c r="H976" s="1" t="s">
        <v>3330</v>
      </c>
    </row>
    <row r="977" spans="1:8" ht="15.75" thickTop="1" x14ac:dyDescent="0.25">
      <c r="A977" s="2">
        <v>975</v>
      </c>
      <c r="B977" s="5" t="s">
        <v>3331</v>
      </c>
      <c r="C977" s="3" t="s">
        <v>2176</v>
      </c>
      <c r="D977" s="7">
        <v>49</v>
      </c>
      <c r="E977" s="160">
        <v>49.94483883346124</v>
      </c>
      <c r="F977" s="157">
        <v>3332000</v>
      </c>
      <c r="G977" s="3" t="s">
        <v>3332</v>
      </c>
      <c r="H977" s="1" t="s">
        <v>3333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60">
        <v>47.270653735632187</v>
      </c>
      <c r="F978" s="157">
        <v>2632030</v>
      </c>
      <c r="G978" s="3" t="s">
        <v>1215</v>
      </c>
      <c r="H978" s="1" t="s">
        <v>1849</v>
      </c>
    </row>
    <row r="979" spans="1:8" ht="15.75" thickTop="1" x14ac:dyDescent="0.25">
      <c r="A979" s="2">
        <v>977</v>
      </c>
      <c r="B979" s="5" t="s">
        <v>3334</v>
      </c>
      <c r="C979" s="3" t="s">
        <v>2176</v>
      </c>
      <c r="D979" s="7">
        <v>49</v>
      </c>
      <c r="E979" s="160">
        <v>48.935000000000002</v>
      </c>
      <c r="F979" s="157">
        <v>4893500</v>
      </c>
      <c r="G979" s="3" t="s">
        <v>3335</v>
      </c>
      <c r="H979" s="1" t="s">
        <v>3336</v>
      </c>
    </row>
    <row r="980" spans="1:8" ht="15.75" thickBot="1" x14ac:dyDescent="0.3">
      <c r="A980" s="3">
        <v>978</v>
      </c>
      <c r="B980" s="5" t="s">
        <v>4886</v>
      </c>
      <c r="C980" s="3" t="s">
        <v>2176</v>
      </c>
      <c r="D980" s="7">
        <v>49</v>
      </c>
      <c r="E980" s="160">
        <v>49.000064128050894</v>
      </c>
      <c r="F980" s="157">
        <v>1910243</v>
      </c>
      <c r="G980" s="3" t="s">
        <v>4887</v>
      </c>
      <c r="H980" s="1" t="s">
        <v>4888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154">
        <v>49</v>
      </c>
      <c r="E981" s="161">
        <v>49.59179577311982</v>
      </c>
      <c r="F981" s="6">
        <v>18283900</v>
      </c>
      <c r="G981" s="3" t="s">
        <v>1216</v>
      </c>
      <c r="H981" s="1" t="s">
        <v>1850</v>
      </c>
    </row>
    <row r="982" spans="1:8" ht="15.75" thickBot="1" x14ac:dyDescent="0.3">
      <c r="A982" s="3">
        <v>980</v>
      </c>
      <c r="B982" s="5" t="s">
        <v>3337</v>
      </c>
      <c r="C982" s="3" t="s">
        <v>2176</v>
      </c>
      <c r="D982" s="154">
        <v>49</v>
      </c>
      <c r="E982" s="161">
        <v>48.920287466813143</v>
      </c>
      <c r="F982" s="6">
        <v>10687126</v>
      </c>
      <c r="G982" s="3" t="s">
        <v>3338</v>
      </c>
      <c r="H982" s="1" t="s">
        <v>3339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60">
        <v>48.956574074074084</v>
      </c>
      <c r="F983" s="157">
        <v>10574620</v>
      </c>
      <c r="G983" s="3" t="s">
        <v>1217</v>
      </c>
      <c r="H983" s="1" t="s">
        <v>1851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60">
        <v>36.009955999999995</v>
      </c>
      <c r="F984" s="157">
        <v>18004978</v>
      </c>
      <c r="G984" s="3" t="s">
        <v>1218</v>
      </c>
      <c r="H984" s="1" t="s">
        <v>1852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60">
        <v>26.424646245450571</v>
      </c>
      <c r="F985" s="157">
        <v>101166811</v>
      </c>
      <c r="G985" s="3" t="s">
        <v>915</v>
      </c>
      <c r="H985" s="1" t="s">
        <v>1544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60">
        <v>37.601659999999995</v>
      </c>
      <c r="F986" s="157">
        <v>9400415</v>
      </c>
      <c r="G986" s="3" t="s">
        <v>2157</v>
      </c>
      <c r="H986" s="1" t="s">
        <v>1853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49</v>
      </c>
      <c r="E987" s="160">
        <v>43.544993930342343</v>
      </c>
      <c r="F987" s="157">
        <v>12070607</v>
      </c>
      <c r="G987" s="3" t="s">
        <v>1219</v>
      </c>
      <c r="H987" s="1" t="s">
        <v>1854</v>
      </c>
    </row>
    <row r="988" spans="1:8" ht="15.75" thickBot="1" x14ac:dyDescent="0.3">
      <c r="A988" s="3">
        <v>986</v>
      </c>
      <c r="B988" s="5" t="s">
        <v>3340</v>
      </c>
      <c r="C988" s="3" t="s">
        <v>2176</v>
      </c>
      <c r="D988" s="7">
        <v>49</v>
      </c>
      <c r="E988" s="160">
        <v>49</v>
      </c>
      <c r="F988" s="157">
        <v>10290000</v>
      </c>
      <c r="G988" s="3" t="s">
        <v>3341</v>
      </c>
      <c r="H988" s="1" t="s">
        <v>3342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60">
        <v>53.15248129670416</v>
      </c>
      <c r="F989" s="157">
        <v>122840168</v>
      </c>
      <c r="G989" s="3" t="s">
        <v>1220</v>
      </c>
      <c r="H989" s="1" t="s">
        <v>1855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60">
        <v>47.524983999999996</v>
      </c>
      <c r="F990" s="157">
        <v>23762492</v>
      </c>
      <c r="G990" s="3" t="s">
        <v>1221</v>
      </c>
      <c r="H990" s="1" t="s">
        <v>1856</v>
      </c>
    </row>
    <row r="991" spans="1:8" ht="15.75" thickTop="1" x14ac:dyDescent="0.25">
      <c r="A991" s="2">
        <v>989</v>
      </c>
      <c r="B991" s="5" t="s">
        <v>3343</v>
      </c>
      <c r="C991" s="3" t="s">
        <v>2176</v>
      </c>
      <c r="D991" s="7">
        <v>49</v>
      </c>
      <c r="E991" s="160">
        <v>48.989647658041442</v>
      </c>
      <c r="F991" s="157">
        <v>18928914</v>
      </c>
      <c r="G991" s="3" t="s">
        <v>3344</v>
      </c>
      <c r="H991" s="1" t="s">
        <v>3345</v>
      </c>
    </row>
    <row r="992" spans="1:8" ht="15.75" thickBot="1" x14ac:dyDescent="0.3">
      <c r="A992" s="3">
        <v>990</v>
      </c>
      <c r="B992" s="5" t="s">
        <v>3346</v>
      </c>
      <c r="C992" s="3" t="s">
        <v>2176</v>
      </c>
      <c r="D992" s="7">
        <v>49</v>
      </c>
      <c r="E992" s="160">
        <v>47.218539325842698</v>
      </c>
      <c r="F992" s="157">
        <v>4202450</v>
      </c>
      <c r="G992" s="3" t="s">
        <v>3347</v>
      </c>
      <c r="H992" s="1" t="s">
        <v>3348</v>
      </c>
    </row>
    <row r="993" spans="1:8" ht="15.75" thickTop="1" x14ac:dyDescent="0.25">
      <c r="A993" s="2">
        <v>991</v>
      </c>
      <c r="B993" s="5" t="s">
        <v>3349</v>
      </c>
      <c r="C993" s="3" t="s">
        <v>2176</v>
      </c>
      <c r="D993" s="7">
        <v>49</v>
      </c>
      <c r="E993" s="160">
        <v>48.98408518141018</v>
      </c>
      <c r="F993" s="157">
        <v>46179761</v>
      </c>
      <c r="G993" s="3" t="s">
        <v>3350</v>
      </c>
      <c r="H993" s="1" t="s">
        <v>3351</v>
      </c>
    </row>
    <row r="994" spans="1:8" ht="15.75" thickBot="1" x14ac:dyDescent="0.3">
      <c r="A994" s="3">
        <v>992</v>
      </c>
      <c r="B994" s="5" t="s">
        <v>537</v>
      </c>
      <c r="C994" s="3" t="s">
        <v>2176</v>
      </c>
      <c r="D994" s="7">
        <v>49</v>
      </c>
      <c r="E994" s="160">
        <v>49.998741973821879</v>
      </c>
      <c r="F994" s="157">
        <v>25952702</v>
      </c>
      <c r="G994" s="3" t="s">
        <v>4965</v>
      </c>
      <c r="H994" s="1" t="s">
        <v>1857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60">
        <v>22.409280528773682</v>
      </c>
      <c r="F995" s="157">
        <v>107108809</v>
      </c>
      <c r="G995" s="3" t="s">
        <v>1222</v>
      </c>
      <c r="H995" s="1" t="s">
        <v>1858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60">
        <v>16.104483296984583</v>
      </c>
      <c r="F996" s="157">
        <v>45324490</v>
      </c>
      <c r="G996" s="3" t="s">
        <v>916</v>
      </c>
      <c r="H996" s="1" t="s">
        <v>1545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60">
        <v>48.753999999999998</v>
      </c>
      <c r="F997" s="157">
        <v>14626200</v>
      </c>
      <c r="G997" s="3" t="s">
        <v>2158</v>
      </c>
      <c r="H997" s="1" t="s">
        <v>1859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60">
        <v>48.008304812286099</v>
      </c>
      <c r="F998" s="157">
        <v>192031779</v>
      </c>
      <c r="G998" s="3" t="s">
        <v>1223</v>
      </c>
      <c r="H998" s="1" t="s">
        <v>1860</v>
      </c>
    </row>
    <row r="999" spans="1:8" ht="15.75" thickTop="1" x14ac:dyDescent="0.25">
      <c r="A999" s="2">
        <v>997</v>
      </c>
      <c r="B999" s="5" t="s">
        <v>4207</v>
      </c>
      <c r="C999" s="3" t="s">
        <v>2176</v>
      </c>
      <c r="D999" s="7">
        <v>49</v>
      </c>
      <c r="E999" s="160">
        <v>48.603163668925376</v>
      </c>
      <c r="F999" s="157">
        <v>28913920</v>
      </c>
      <c r="G999" s="3" t="s">
        <v>4208</v>
      </c>
      <c r="H999" s="1" t="s">
        <v>4209</v>
      </c>
    </row>
    <row r="1000" spans="1:8" ht="15.75" thickBot="1" x14ac:dyDescent="0.3">
      <c r="A1000" s="3">
        <v>998</v>
      </c>
      <c r="B1000" s="5" t="s">
        <v>3352</v>
      </c>
      <c r="C1000" s="3" t="s">
        <v>2176</v>
      </c>
      <c r="D1000" s="7">
        <v>79.724999999999994</v>
      </c>
      <c r="E1000" s="160">
        <v>48.999996874851881</v>
      </c>
      <c r="F1000" s="157">
        <v>18815107</v>
      </c>
      <c r="G1000" s="3" t="s">
        <v>3353</v>
      </c>
      <c r="H1000" s="1" t="s">
        <v>3354</v>
      </c>
    </row>
    <row r="1001" spans="1:8" ht="15.75" thickTop="1" x14ac:dyDescent="0.25">
      <c r="A1001" s="2">
        <v>999</v>
      </c>
      <c r="B1001" s="5" t="s">
        <v>3355</v>
      </c>
      <c r="C1001" s="3" t="s">
        <v>2176</v>
      </c>
      <c r="D1001" s="7">
        <v>49</v>
      </c>
      <c r="E1001" s="160">
        <v>49</v>
      </c>
      <c r="F1001" s="157">
        <v>9800000</v>
      </c>
      <c r="G1001" s="3" t="s">
        <v>3356</v>
      </c>
      <c r="H1001" s="1" t="s">
        <v>3357</v>
      </c>
    </row>
    <row r="1002" spans="1:8" ht="15.75" thickBot="1" x14ac:dyDescent="0.3">
      <c r="A1002" s="3">
        <v>1000</v>
      </c>
      <c r="B1002" s="5" t="s">
        <v>541</v>
      </c>
      <c r="C1002" s="3" t="s">
        <v>2176</v>
      </c>
      <c r="D1002" s="7">
        <v>49</v>
      </c>
      <c r="E1002" s="160">
        <v>48.983333333333334</v>
      </c>
      <c r="F1002" s="157">
        <v>7347500</v>
      </c>
      <c r="G1002" s="3" t="s">
        <v>1224</v>
      </c>
      <c r="H1002" s="1" t="s">
        <v>1861</v>
      </c>
    </row>
    <row r="1003" spans="1:8" ht="15.75" thickTop="1" x14ac:dyDescent="0.25">
      <c r="A1003" s="2">
        <v>1001</v>
      </c>
      <c r="B1003" s="5" t="s">
        <v>3358</v>
      </c>
      <c r="C1003" s="3" t="s">
        <v>2176</v>
      </c>
      <c r="D1003" s="7">
        <v>49</v>
      </c>
      <c r="E1003" s="160">
        <v>49</v>
      </c>
      <c r="F1003" s="157">
        <v>13753761</v>
      </c>
      <c r="G1003" s="3" t="s">
        <v>3359</v>
      </c>
      <c r="H1003" s="1" t="s">
        <v>3360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60">
        <v>48.523400000000002</v>
      </c>
      <c r="F1004" s="157">
        <v>14557020</v>
      </c>
      <c r="G1004" s="3" t="s">
        <v>917</v>
      </c>
      <c r="H1004" s="1" t="s">
        <v>1546</v>
      </c>
    </row>
    <row r="1005" spans="1:8" ht="15.75" thickTop="1" x14ac:dyDescent="0.25">
      <c r="A1005" s="2">
        <v>1003</v>
      </c>
      <c r="B1005" s="5" t="s">
        <v>3361</v>
      </c>
      <c r="C1005" s="3" t="s">
        <v>2176</v>
      </c>
      <c r="D1005" s="7">
        <v>49</v>
      </c>
      <c r="E1005" s="160">
        <v>48.490065727209178</v>
      </c>
      <c r="F1005" s="157">
        <v>40112054</v>
      </c>
      <c r="G1005" s="3" t="s">
        <v>3362</v>
      </c>
      <c r="H1005" s="1" t="s">
        <v>3363</v>
      </c>
    </row>
    <row r="1006" spans="1:8" ht="15.75" thickBot="1" x14ac:dyDescent="0.3">
      <c r="A1006" s="3">
        <v>1004</v>
      </c>
      <c r="B1006" s="5" t="s">
        <v>3364</v>
      </c>
      <c r="C1006" s="3" t="s">
        <v>2176</v>
      </c>
      <c r="D1006" s="7">
        <v>49</v>
      </c>
      <c r="E1006" s="160">
        <v>48.454466666666669</v>
      </c>
      <c r="F1006" s="157">
        <v>7268170</v>
      </c>
      <c r="G1006" s="3" t="s">
        <v>3365</v>
      </c>
      <c r="H1006" s="1" t="s">
        <v>3366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60">
        <v>36.884640000000005</v>
      </c>
      <c r="F1007" s="157">
        <v>22130784</v>
      </c>
      <c r="G1007" s="3" t="s">
        <v>918</v>
      </c>
      <c r="H1007" s="1" t="s">
        <v>1547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60">
        <v>47.791850000000004</v>
      </c>
      <c r="F1008" s="157">
        <v>9558370</v>
      </c>
      <c r="G1008" s="3" t="s">
        <v>919</v>
      </c>
      <c r="H1008" s="1" t="s">
        <v>1548</v>
      </c>
    </row>
    <row r="1009" spans="1:8" ht="15.75" thickTop="1" x14ac:dyDescent="0.25">
      <c r="A1009" s="2">
        <v>1007</v>
      </c>
      <c r="B1009" s="5" t="s">
        <v>3367</v>
      </c>
      <c r="C1009" s="3" t="s">
        <v>2176</v>
      </c>
      <c r="D1009" s="7">
        <v>49</v>
      </c>
      <c r="E1009" s="160">
        <v>49.000086789650823</v>
      </c>
      <c r="F1009" s="157">
        <v>1016252</v>
      </c>
      <c r="G1009" s="3" t="s">
        <v>3368</v>
      </c>
      <c r="H1009" s="1" t="s">
        <v>3369</v>
      </c>
    </row>
    <row r="1010" spans="1:8" ht="15.75" thickBot="1" x14ac:dyDescent="0.3">
      <c r="A1010" s="3">
        <v>1008</v>
      </c>
      <c r="B1010" s="5" t="s">
        <v>3370</v>
      </c>
      <c r="C1010" s="3" t="s">
        <v>2176</v>
      </c>
      <c r="D1010" s="7">
        <v>49</v>
      </c>
      <c r="E1010" s="160">
        <v>49</v>
      </c>
      <c r="F1010" s="157">
        <v>862645</v>
      </c>
      <c r="G1010" s="3" t="s">
        <v>3371</v>
      </c>
      <c r="H1010" s="1" t="s">
        <v>3372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60" t="e">
        <v>#VALUE!</v>
      </c>
      <c r="F1011" s="157" t="s">
        <v>4942</v>
      </c>
      <c r="G1011" s="3" t="s">
        <v>920</v>
      </c>
      <c r="H1011" s="1" t="s">
        <v>1549</v>
      </c>
    </row>
    <row r="1012" spans="1:8" ht="15.75" thickBot="1" x14ac:dyDescent="0.3">
      <c r="A1012" s="3">
        <v>1010</v>
      </c>
      <c r="B1012" s="5" t="s">
        <v>3373</v>
      </c>
      <c r="C1012" s="3" t="s">
        <v>2176</v>
      </c>
      <c r="D1012" s="7">
        <v>49</v>
      </c>
      <c r="E1012" s="160">
        <v>49.541221583127907</v>
      </c>
      <c r="F1012" s="157">
        <v>723500</v>
      </c>
      <c r="G1012" s="3" t="s">
        <v>3374</v>
      </c>
      <c r="H1012" s="1" t="s">
        <v>3375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154">
        <v>49</v>
      </c>
      <c r="E1013" s="161">
        <v>47.914963193642549</v>
      </c>
      <c r="F1013" s="6">
        <v>131828007</v>
      </c>
      <c r="G1013" s="3" t="s">
        <v>921</v>
      </c>
      <c r="H1013" s="1" t="s">
        <v>1550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60">
        <v>47.604471546922831</v>
      </c>
      <c r="F1014" s="157">
        <v>2630009</v>
      </c>
      <c r="G1014" s="3" t="s">
        <v>1225</v>
      </c>
      <c r="H1014" s="1" t="s">
        <v>1862</v>
      </c>
    </row>
    <row r="1015" spans="1:8" ht="15.75" thickTop="1" x14ac:dyDescent="0.25">
      <c r="A1015" s="2">
        <v>1013</v>
      </c>
      <c r="B1015" s="5" t="s">
        <v>3376</v>
      </c>
      <c r="C1015" s="3" t="s">
        <v>2176</v>
      </c>
      <c r="D1015" s="7">
        <v>49</v>
      </c>
      <c r="E1015" s="161">
        <v>48.081309371631953</v>
      </c>
      <c r="F1015" s="6">
        <v>3836600</v>
      </c>
      <c r="G1015" s="3" t="s">
        <v>3377</v>
      </c>
      <c r="H1015" s="1" t="s">
        <v>3378</v>
      </c>
    </row>
    <row r="1016" spans="1:8" ht="15.75" thickBot="1" x14ac:dyDescent="0.3">
      <c r="A1016" s="3">
        <v>1014</v>
      </c>
      <c r="B1016" s="5" t="s">
        <v>4210</v>
      </c>
      <c r="C1016" s="3" t="s">
        <v>2176</v>
      </c>
      <c r="D1016" s="7">
        <v>49</v>
      </c>
      <c r="E1016" s="160">
        <v>49</v>
      </c>
      <c r="F1016" s="157">
        <v>591626</v>
      </c>
      <c r="G1016" s="3" t="s">
        <v>4211</v>
      </c>
      <c r="H1016" s="1" t="s">
        <v>4212</v>
      </c>
    </row>
    <row r="1017" spans="1:8" ht="15.75" thickTop="1" x14ac:dyDescent="0.25">
      <c r="A1017" s="2">
        <v>1015</v>
      </c>
      <c r="B1017" s="5" t="s">
        <v>3379</v>
      </c>
      <c r="C1017" s="3" t="s">
        <v>2176</v>
      </c>
      <c r="D1017" s="7">
        <v>49</v>
      </c>
      <c r="E1017" s="160">
        <v>49</v>
      </c>
      <c r="F1017" s="157">
        <v>735000</v>
      </c>
      <c r="G1017" s="3" t="s">
        <v>3380</v>
      </c>
      <c r="H1017" s="1" t="s">
        <v>3381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60">
        <v>24.049558228884617</v>
      </c>
      <c r="F1018" s="157">
        <v>8925539</v>
      </c>
      <c r="G1018" s="3" t="s">
        <v>1226</v>
      </c>
      <c r="H1018" s="1" t="s">
        <v>1863</v>
      </c>
    </row>
    <row r="1019" spans="1:8" ht="15.75" thickTop="1" x14ac:dyDescent="0.25">
      <c r="A1019" s="2">
        <v>1017</v>
      </c>
      <c r="B1019" s="5" t="s">
        <v>3382</v>
      </c>
      <c r="C1019" s="3" t="s">
        <v>2176</v>
      </c>
      <c r="D1019" s="7">
        <v>49</v>
      </c>
      <c r="E1019" s="160">
        <v>36.684277445820655</v>
      </c>
      <c r="F1019" s="157">
        <v>107328878</v>
      </c>
      <c r="G1019" s="3" t="s">
        <v>3383</v>
      </c>
      <c r="H1019" s="1" t="s">
        <v>3384</v>
      </c>
    </row>
    <row r="1020" spans="1:8" ht="15.75" thickBot="1" x14ac:dyDescent="0.3">
      <c r="A1020" s="3">
        <v>1018</v>
      </c>
      <c r="B1020" s="5" t="s">
        <v>3385</v>
      </c>
      <c r="C1020" s="3" t="s">
        <v>2176</v>
      </c>
      <c r="D1020" s="154">
        <v>49</v>
      </c>
      <c r="E1020" s="161">
        <v>49</v>
      </c>
      <c r="F1020" s="6">
        <v>3332000</v>
      </c>
      <c r="G1020" s="3" t="s">
        <v>3386</v>
      </c>
      <c r="H1020" s="1" t="s">
        <v>3387</v>
      </c>
    </row>
    <row r="1021" spans="1:8" ht="15.75" thickTop="1" x14ac:dyDescent="0.25">
      <c r="A1021" s="2">
        <v>1019</v>
      </c>
      <c r="B1021" s="5" t="s">
        <v>3388</v>
      </c>
      <c r="C1021" s="3" t="s">
        <v>2176</v>
      </c>
      <c r="D1021" s="7">
        <v>49</v>
      </c>
      <c r="E1021" s="160">
        <v>49</v>
      </c>
      <c r="F1021" s="157">
        <v>9800000</v>
      </c>
      <c r="G1021" s="3" t="s">
        <v>3389</v>
      </c>
      <c r="H1021" s="1" t="s">
        <v>3390</v>
      </c>
    </row>
    <row r="1022" spans="1:8" ht="15.75" thickBot="1" x14ac:dyDescent="0.3">
      <c r="A1022" s="3">
        <v>1020</v>
      </c>
      <c r="B1022" s="5" t="s">
        <v>3391</v>
      </c>
      <c r="C1022" s="3" t="s">
        <v>2176</v>
      </c>
      <c r="D1022" s="7">
        <v>49</v>
      </c>
      <c r="E1022" s="160">
        <v>48.991928149770494</v>
      </c>
      <c r="F1022" s="157">
        <v>9104219</v>
      </c>
      <c r="G1022" s="3" t="s">
        <v>3392</v>
      </c>
      <c r="H1022" s="1" t="s">
        <v>3393</v>
      </c>
    </row>
    <row r="1023" spans="1:8" ht="15.75" thickTop="1" x14ac:dyDescent="0.25">
      <c r="A1023" s="2">
        <v>1021</v>
      </c>
      <c r="B1023" s="5" t="s">
        <v>3394</v>
      </c>
      <c r="C1023" s="3" t="s">
        <v>2176</v>
      </c>
      <c r="D1023" s="7">
        <v>49</v>
      </c>
      <c r="E1023" s="160">
        <v>48.945301641543772</v>
      </c>
      <c r="F1023" s="157">
        <v>5282314</v>
      </c>
      <c r="G1023" s="3" t="s">
        <v>3395</v>
      </c>
      <c r="H1023" s="1" t="s">
        <v>3396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4">
        <v>49</v>
      </c>
      <c r="E1024" s="161">
        <v>49</v>
      </c>
      <c r="F1024" s="6">
        <v>793800</v>
      </c>
      <c r="G1024" s="3" t="s">
        <v>1227</v>
      </c>
      <c r="H1024" s="1" t="s">
        <v>1864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60">
        <v>18.431851851851853</v>
      </c>
      <c r="F1025" s="157">
        <v>497660</v>
      </c>
      <c r="G1025" s="3" t="s">
        <v>1228</v>
      </c>
      <c r="H1025" s="1" t="s">
        <v>1865</v>
      </c>
    </row>
    <row r="1026" spans="1:8" ht="15.75" thickBot="1" x14ac:dyDescent="0.3">
      <c r="A1026" s="3">
        <v>1024</v>
      </c>
      <c r="B1026" s="5" t="s">
        <v>3397</v>
      </c>
      <c r="C1026" s="3" t="s">
        <v>2176</v>
      </c>
      <c r="D1026" s="7">
        <v>49</v>
      </c>
      <c r="E1026" s="160">
        <v>49</v>
      </c>
      <c r="F1026" s="157">
        <v>220500000</v>
      </c>
      <c r="G1026" s="3" t="s">
        <v>3398</v>
      </c>
      <c r="H1026" s="1" t="s">
        <v>3399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60">
        <v>45.941095652173914</v>
      </c>
      <c r="F1027" s="157">
        <v>5283226</v>
      </c>
      <c r="G1027" s="3" t="s">
        <v>922</v>
      </c>
      <c r="H1027" s="1" t="s">
        <v>1551</v>
      </c>
    </row>
    <row r="1028" spans="1:8" ht="15.75" thickBot="1" x14ac:dyDescent="0.3">
      <c r="A1028" s="3">
        <v>1026</v>
      </c>
      <c r="B1028" s="5" t="s">
        <v>3400</v>
      </c>
      <c r="C1028" s="3" t="s">
        <v>2176</v>
      </c>
      <c r="D1028" s="7">
        <v>70.974199999999996</v>
      </c>
      <c r="E1028" s="160">
        <v>48.955779063390125</v>
      </c>
      <c r="F1028" s="157">
        <v>2213702</v>
      </c>
      <c r="G1028" s="3" t="s">
        <v>3401</v>
      </c>
      <c r="H1028" s="1" t="s">
        <v>3402</v>
      </c>
    </row>
    <row r="1029" spans="1:8" ht="15.75" thickTop="1" x14ac:dyDescent="0.25">
      <c r="A1029" s="2">
        <v>1027</v>
      </c>
      <c r="B1029" s="5" t="s">
        <v>3403</v>
      </c>
      <c r="C1029" s="3" t="s">
        <v>2176</v>
      </c>
      <c r="D1029" s="7">
        <v>49</v>
      </c>
      <c r="E1029" s="160">
        <v>48.999981057414978</v>
      </c>
      <c r="F1029" s="157">
        <v>4914850</v>
      </c>
      <c r="G1029" s="3" t="s">
        <v>4233</v>
      </c>
      <c r="H1029" s="1" t="s">
        <v>3404</v>
      </c>
    </row>
    <row r="1030" spans="1:8" ht="15.75" thickBot="1" x14ac:dyDescent="0.3">
      <c r="A1030" s="3">
        <v>1028</v>
      </c>
      <c r="B1030" s="5" t="s">
        <v>3405</v>
      </c>
      <c r="C1030" s="3" t="s">
        <v>2176</v>
      </c>
      <c r="D1030" s="7">
        <v>49</v>
      </c>
      <c r="E1030" s="160">
        <v>48.993535773850425</v>
      </c>
      <c r="F1030" s="157">
        <v>7573117</v>
      </c>
      <c r="G1030" s="3" t="s">
        <v>3406</v>
      </c>
      <c r="H1030" s="1" t="s">
        <v>3407</v>
      </c>
    </row>
    <row r="1031" spans="1:8" ht="15.75" thickTop="1" x14ac:dyDescent="0.25">
      <c r="A1031" s="2">
        <v>1029</v>
      </c>
      <c r="B1031" s="5" t="s">
        <v>3408</v>
      </c>
      <c r="C1031" s="3" t="s">
        <v>2176</v>
      </c>
      <c r="D1031" s="7">
        <v>49</v>
      </c>
      <c r="E1031" s="160">
        <v>50.843082353620375</v>
      </c>
      <c r="F1031" s="157">
        <v>2465920</v>
      </c>
      <c r="G1031" s="3" t="s">
        <v>3409</v>
      </c>
      <c r="H1031" s="1" t="s">
        <v>3410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60">
        <v>30.252759827233827</v>
      </c>
      <c r="F1032" s="157">
        <v>2286912</v>
      </c>
      <c r="G1032" s="3" t="s">
        <v>1229</v>
      </c>
      <c r="H1032" s="1" t="s">
        <v>1866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60">
        <v>48.547134802429746</v>
      </c>
      <c r="F1033" s="157">
        <v>16478286</v>
      </c>
      <c r="G1033" s="3" t="s">
        <v>923</v>
      </c>
      <c r="H1033" s="1" t="s">
        <v>1552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60">
        <v>1.2901107527828494E-6</v>
      </c>
      <c r="F1034" s="157">
        <v>4</v>
      </c>
      <c r="G1034" s="3" t="s">
        <v>924</v>
      </c>
      <c r="H1034" s="1" t="s">
        <v>1553</v>
      </c>
    </row>
    <row r="1035" spans="1:8" ht="15.75" thickTop="1" x14ac:dyDescent="0.25">
      <c r="A1035" s="2">
        <v>1033</v>
      </c>
      <c r="B1035" s="5" t="s">
        <v>3411</v>
      </c>
      <c r="C1035" s="3" t="s">
        <v>2176</v>
      </c>
      <c r="D1035" s="7">
        <v>49</v>
      </c>
      <c r="E1035" s="160">
        <v>48.408372193223791</v>
      </c>
      <c r="F1035" s="157">
        <v>43143284</v>
      </c>
      <c r="G1035" s="3" t="s">
        <v>3412</v>
      </c>
      <c r="H1035" s="1" t="s">
        <v>3413</v>
      </c>
    </row>
    <row r="1036" spans="1:8" ht="15.75" thickBot="1" x14ac:dyDescent="0.3">
      <c r="A1036" s="3">
        <v>1034</v>
      </c>
      <c r="B1036" s="5" t="s">
        <v>3414</v>
      </c>
      <c r="C1036" s="3" t="s">
        <v>2176</v>
      </c>
      <c r="D1036" s="7">
        <v>49</v>
      </c>
      <c r="E1036" s="160">
        <v>49</v>
      </c>
      <c r="F1036" s="157">
        <v>739851</v>
      </c>
      <c r="G1036" s="3" t="s">
        <v>3415</v>
      </c>
      <c r="H1036" s="1" t="s">
        <v>3416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60">
        <v>7.3145849542588168</v>
      </c>
      <c r="F1037" s="157">
        <v>5147182</v>
      </c>
      <c r="G1037" s="3" t="s">
        <v>925</v>
      </c>
      <c r="H1037" s="1" t="s">
        <v>1554</v>
      </c>
    </row>
    <row r="1038" spans="1:8" ht="15.75" thickBot="1" x14ac:dyDescent="0.3">
      <c r="A1038" s="3">
        <v>1036</v>
      </c>
      <c r="B1038" s="5" t="s">
        <v>3417</v>
      </c>
      <c r="C1038" s="3" t="s">
        <v>2176</v>
      </c>
      <c r="D1038" s="7">
        <v>48.999899999999997</v>
      </c>
      <c r="E1038" s="160">
        <v>49.000333719745669</v>
      </c>
      <c r="F1038" s="157">
        <v>557957</v>
      </c>
      <c r="G1038" s="3" t="s">
        <v>3418</v>
      </c>
      <c r="H1038" s="1" t="s">
        <v>3419</v>
      </c>
    </row>
    <row r="1039" spans="1:8" ht="15.75" thickTop="1" x14ac:dyDescent="0.25">
      <c r="A1039" s="2">
        <v>1037</v>
      </c>
      <c r="B1039" s="5" t="s">
        <v>2011</v>
      </c>
      <c r="C1039" s="3" t="s">
        <v>1</v>
      </c>
      <c r="D1039" s="7">
        <v>49</v>
      </c>
      <c r="E1039" s="160">
        <v>46.424344619899195</v>
      </c>
      <c r="F1039" s="157">
        <v>263503698</v>
      </c>
      <c r="G1039" s="3" t="s">
        <v>2101</v>
      </c>
      <c r="H1039" s="1" t="s">
        <v>2012</v>
      </c>
    </row>
    <row r="1040" spans="1:8" ht="15.75" thickBot="1" x14ac:dyDescent="0.3">
      <c r="A1040" s="3">
        <v>1038</v>
      </c>
      <c r="B1040" s="5" t="s">
        <v>3420</v>
      </c>
      <c r="C1040" s="3" t="s">
        <v>2176</v>
      </c>
      <c r="D1040" s="7">
        <v>49</v>
      </c>
      <c r="E1040" s="160">
        <v>49</v>
      </c>
      <c r="F1040" s="157">
        <v>43093050</v>
      </c>
      <c r="G1040" s="3" t="s">
        <v>3421</v>
      </c>
      <c r="H1040" s="1" t="s">
        <v>3422</v>
      </c>
    </row>
    <row r="1041" spans="1:8" ht="15.75" thickTop="1" x14ac:dyDescent="0.25">
      <c r="A1041" s="2">
        <v>1039</v>
      </c>
      <c r="B1041" s="5" t="s">
        <v>3423</v>
      </c>
      <c r="C1041" s="3" t="s">
        <v>2176</v>
      </c>
      <c r="D1041" s="7">
        <v>49</v>
      </c>
      <c r="E1041" s="160">
        <v>49</v>
      </c>
      <c r="F1041" s="157">
        <v>1022091</v>
      </c>
      <c r="G1041" s="3" t="s">
        <v>3424</v>
      </c>
      <c r="H1041" s="1" t="s">
        <v>3425</v>
      </c>
    </row>
    <row r="1042" spans="1:8" ht="15.75" thickBot="1" x14ac:dyDescent="0.3">
      <c r="A1042" s="3">
        <v>1040</v>
      </c>
      <c r="B1042" s="5" t="s">
        <v>3426</v>
      </c>
      <c r="C1042" s="3" t="s">
        <v>2176</v>
      </c>
      <c r="D1042" s="7">
        <v>49</v>
      </c>
      <c r="E1042" s="160">
        <v>48.19704060627879</v>
      </c>
      <c r="F1042" s="157">
        <v>522133</v>
      </c>
      <c r="G1042" s="3" t="s">
        <v>3427</v>
      </c>
      <c r="H1042" s="1" t="s">
        <v>3428</v>
      </c>
    </row>
    <row r="1043" spans="1:8" ht="15.75" thickTop="1" x14ac:dyDescent="0.25">
      <c r="A1043" s="2">
        <v>1041</v>
      </c>
      <c r="B1043" s="5" t="s">
        <v>3429</v>
      </c>
      <c r="C1043" s="3" t="s">
        <v>2176</v>
      </c>
      <c r="D1043" s="7">
        <v>49</v>
      </c>
      <c r="E1043" s="160">
        <v>47.96</v>
      </c>
      <c r="F1043" s="157">
        <v>2398000</v>
      </c>
      <c r="G1043" s="3" t="s">
        <v>3430</v>
      </c>
      <c r="H1043" s="1" t="s">
        <v>3431</v>
      </c>
    </row>
    <row r="1044" spans="1:8" ht="15.75" thickBot="1" x14ac:dyDescent="0.3">
      <c r="A1044" s="3">
        <v>1042</v>
      </c>
      <c r="B1044" s="5" t="s">
        <v>3432</v>
      </c>
      <c r="C1044" s="3" t="s">
        <v>2176</v>
      </c>
      <c r="D1044" s="7">
        <v>49</v>
      </c>
      <c r="E1044" s="160">
        <v>49.000082653560781</v>
      </c>
      <c r="F1044" s="157">
        <v>770688</v>
      </c>
      <c r="G1044" s="3" t="s">
        <v>3433</v>
      </c>
      <c r="H1044" s="1" t="s">
        <v>3434</v>
      </c>
    </row>
    <row r="1045" spans="1:8" ht="15.75" thickTop="1" x14ac:dyDescent="0.25">
      <c r="A1045" s="2">
        <v>1043</v>
      </c>
      <c r="B1045" s="5" t="s">
        <v>3435</v>
      </c>
      <c r="C1045" s="3" t="s">
        <v>2176</v>
      </c>
      <c r="D1045" s="7" t="s">
        <v>4942</v>
      </c>
      <c r="E1045" s="160" t="e">
        <v>#VALUE!</v>
      </c>
      <c r="F1045" s="157" t="s">
        <v>4942</v>
      </c>
      <c r="G1045" s="3" t="s">
        <v>3436</v>
      </c>
      <c r="H1045" s="1" t="s">
        <v>3437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60">
        <v>48.961374407582944</v>
      </c>
      <c r="F1046" s="157">
        <v>20661700</v>
      </c>
      <c r="G1046" s="3" t="s">
        <v>926</v>
      </c>
      <c r="H1046" s="1" t="s">
        <v>1555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60">
        <v>46.751799999999996</v>
      </c>
      <c r="F1047" s="157">
        <v>4675180</v>
      </c>
      <c r="G1047" s="3" t="s">
        <v>1230</v>
      </c>
      <c r="H1047" s="1" t="s">
        <v>1867</v>
      </c>
    </row>
    <row r="1048" spans="1:8" ht="15.75" thickBot="1" x14ac:dyDescent="0.3">
      <c r="A1048" s="3">
        <v>1046</v>
      </c>
      <c r="B1048" s="5" t="s">
        <v>4781</v>
      </c>
      <c r="C1048" s="3" t="s">
        <v>2176</v>
      </c>
      <c r="D1048" s="7">
        <v>49</v>
      </c>
      <c r="E1048" s="160">
        <v>49</v>
      </c>
      <c r="F1048" s="157">
        <v>5880000</v>
      </c>
      <c r="G1048" s="3" t="s">
        <v>4782</v>
      </c>
      <c r="H1048" s="1" t="s">
        <v>4783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60">
        <v>44.100092592592596</v>
      </c>
      <c r="F1049" s="157">
        <v>2857686</v>
      </c>
      <c r="G1049" s="3" t="s">
        <v>1231</v>
      </c>
      <c r="H1049" s="1" t="s">
        <v>1868</v>
      </c>
    </row>
    <row r="1050" spans="1:8" ht="15.75" thickBot="1" x14ac:dyDescent="0.3">
      <c r="A1050" s="3">
        <v>1048</v>
      </c>
      <c r="B1050" s="5" t="s">
        <v>3438</v>
      </c>
      <c r="C1050" s="3" t="s">
        <v>2176</v>
      </c>
      <c r="D1050" s="7">
        <v>49</v>
      </c>
      <c r="E1050" s="160">
        <v>47.797352523815547</v>
      </c>
      <c r="F1050" s="157">
        <v>5332048</v>
      </c>
      <c r="G1050" s="3" t="s">
        <v>3439</v>
      </c>
      <c r="H1050" s="1" t="s">
        <v>3440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60">
        <v>48.2457255585892</v>
      </c>
      <c r="F1051" s="157">
        <v>19679774</v>
      </c>
      <c r="G1051" s="3" t="s">
        <v>721</v>
      </c>
      <c r="H1051" s="1" t="s">
        <v>1869</v>
      </c>
    </row>
    <row r="1052" spans="1:8" ht="15.75" thickBot="1" x14ac:dyDescent="0.3">
      <c r="A1052" s="3">
        <v>1050</v>
      </c>
      <c r="B1052" s="5" t="s">
        <v>2037</v>
      </c>
      <c r="C1052" s="3" t="s">
        <v>1</v>
      </c>
      <c r="D1052" s="7">
        <v>100</v>
      </c>
      <c r="E1052" s="160">
        <v>36.620307752667628</v>
      </c>
      <c r="F1052" s="157">
        <v>234839149</v>
      </c>
      <c r="G1052" s="3" t="s">
        <v>2102</v>
      </c>
      <c r="H1052" s="1" t="s">
        <v>2103</v>
      </c>
    </row>
    <row r="1053" spans="1:8" ht="15.75" thickTop="1" x14ac:dyDescent="0.25">
      <c r="A1053" s="2">
        <v>1051</v>
      </c>
      <c r="B1053" s="5" t="s">
        <v>3441</v>
      </c>
      <c r="C1053" s="3" t="s">
        <v>2176</v>
      </c>
      <c r="D1053" s="7">
        <v>49</v>
      </c>
      <c r="E1053" s="160">
        <v>50.077197600546711</v>
      </c>
      <c r="F1053" s="157">
        <v>1978500</v>
      </c>
      <c r="G1053" s="3" t="s">
        <v>3442</v>
      </c>
      <c r="H1053" s="1" t="s">
        <v>3443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60">
        <v>45.387609479487004</v>
      </c>
      <c r="F1054" s="157">
        <v>3593859</v>
      </c>
      <c r="G1054" s="3" t="s">
        <v>1232</v>
      </c>
      <c r="H1054" s="1" t="s">
        <v>1870</v>
      </c>
    </row>
    <row r="1055" spans="1:8" ht="15.75" thickTop="1" x14ac:dyDescent="0.25">
      <c r="A1055" s="2">
        <v>1053</v>
      </c>
      <c r="B1055" s="5" t="s">
        <v>3974</v>
      </c>
      <c r="C1055" s="3" t="s">
        <v>2176</v>
      </c>
      <c r="D1055" s="7">
        <v>49</v>
      </c>
      <c r="E1055" s="160">
        <v>48.999999999999993</v>
      </c>
      <c r="F1055" s="157">
        <v>4071900</v>
      </c>
      <c r="G1055" s="3" t="s">
        <v>3975</v>
      </c>
      <c r="H1055" s="1" t="s">
        <v>3976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60">
        <v>46.922139864750648</v>
      </c>
      <c r="F1056" s="157">
        <v>116853161</v>
      </c>
      <c r="G1056" s="3" t="s">
        <v>3979</v>
      </c>
      <c r="H1056" s="1" t="s">
        <v>1556</v>
      </c>
    </row>
    <row r="1057" spans="1:8" ht="15.75" thickTop="1" x14ac:dyDescent="0.25">
      <c r="A1057" s="2">
        <v>1055</v>
      </c>
      <c r="B1057" s="5" t="s">
        <v>551</v>
      </c>
      <c r="C1057" s="3" t="s">
        <v>2176</v>
      </c>
      <c r="D1057" s="7">
        <v>49</v>
      </c>
      <c r="E1057" s="160">
        <v>48.89485462089543</v>
      </c>
      <c r="F1057" s="157">
        <v>629267</v>
      </c>
      <c r="G1057" s="3" t="s">
        <v>1233</v>
      </c>
      <c r="H1057" s="1" t="s">
        <v>1871</v>
      </c>
    </row>
    <row r="1058" spans="1:8" ht="15.75" thickBot="1" x14ac:dyDescent="0.3">
      <c r="A1058" s="3">
        <v>1056</v>
      </c>
      <c r="B1058" s="5" t="s">
        <v>3444</v>
      </c>
      <c r="C1058" s="3" t="s">
        <v>2176</v>
      </c>
      <c r="D1058" s="7">
        <v>49</v>
      </c>
      <c r="E1058" s="160">
        <v>48.22221989147544</v>
      </c>
      <c r="F1058" s="157">
        <v>64367646</v>
      </c>
      <c r="G1058" s="3" t="s">
        <v>3445</v>
      </c>
      <c r="H1058" s="1" t="s">
        <v>3446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60">
        <v>1.5522984883717321E-5</v>
      </c>
      <c r="F1059" s="157">
        <v>2</v>
      </c>
      <c r="G1059" s="3" t="s">
        <v>927</v>
      </c>
      <c r="H1059" s="1" t="s">
        <v>1557</v>
      </c>
    </row>
    <row r="1060" spans="1:8" ht="15.75" thickBot="1" x14ac:dyDescent="0.3">
      <c r="A1060" s="3">
        <v>1058</v>
      </c>
      <c r="B1060" s="5" t="s">
        <v>3447</v>
      </c>
      <c r="C1060" s="3" t="s">
        <v>2176</v>
      </c>
      <c r="D1060" s="7">
        <v>49</v>
      </c>
      <c r="E1060" s="160">
        <v>48.355485714285713</v>
      </c>
      <c r="F1060" s="157">
        <v>5077326</v>
      </c>
      <c r="G1060" s="3" t="s">
        <v>3448</v>
      </c>
      <c r="H1060" s="1" t="s">
        <v>3449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60">
        <v>49.122373224509516</v>
      </c>
      <c r="F1061" s="157">
        <v>29615029</v>
      </c>
      <c r="G1061" s="3" t="s">
        <v>928</v>
      </c>
      <c r="H1061" s="1" t="s">
        <v>1558</v>
      </c>
    </row>
    <row r="1062" spans="1:8" ht="15.75" thickBot="1" x14ac:dyDescent="0.3">
      <c r="A1062" s="3">
        <v>1060</v>
      </c>
      <c r="B1062" s="5" t="s">
        <v>3450</v>
      </c>
      <c r="C1062" s="3" t="s">
        <v>2176</v>
      </c>
      <c r="D1062" s="7">
        <v>49</v>
      </c>
      <c r="E1062" s="160">
        <v>47.758179375549261</v>
      </c>
      <c r="F1062" s="157">
        <v>4728012</v>
      </c>
      <c r="G1062" s="3" t="s">
        <v>3451</v>
      </c>
      <c r="H1062" s="1" t="s">
        <v>3452</v>
      </c>
    </row>
    <row r="1063" spans="1:8" ht="15.75" thickTop="1" x14ac:dyDescent="0.25">
      <c r="A1063" s="2">
        <v>1061</v>
      </c>
      <c r="B1063" s="5" t="s">
        <v>4806</v>
      </c>
      <c r="C1063" s="3" t="s">
        <v>2176</v>
      </c>
      <c r="D1063" s="7">
        <v>49</v>
      </c>
      <c r="E1063" s="160">
        <v>48.960152948279337</v>
      </c>
      <c r="F1063" s="157">
        <v>60820750</v>
      </c>
      <c r="G1063" s="3" t="s">
        <v>4807</v>
      </c>
      <c r="H1063" s="1" t="s">
        <v>4808</v>
      </c>
    </row>
    <row r="1064" spans="1:8" ht="15.75" thickBot="1" x14ac:dyDescent="0.3">
      <c r="A1064" s="3">
        <v>1062</v>
      </c>
      <c r="B1064" s="5" t="s">
        <v>3453</v>
      </c>
      <c r="C1064" s="3" t="s">
        <v>2176</v>
      </c>
      <c r="D1064" s="7">
        <v>49</v>
      </c>
      <c r="E1064" s="160">
        <v>48.855144855144857</v>
      </c>
      <c r="F1064" s="157">
        <v>5868480</v>
      </c>
      <c r="G1064" s="3" t="s">
        <v>3454</v>
      </c>
      <c r="H1064" s="1" t="s">
        <v>3455</v>
      </c>
    </row>
    <row r="1065" spans="1:8" ht="15.75" thickTop="1" x14ac:dyDescent="0.25">
      <c r="A1065" s="2">
        <v>1063</v>
      </c>
      <c r="B1065" s="5" t="s">
        <v>3456</v>
      </c>
      <c r="C1065" s="3" t="s">
        <v>2176</v>
      </c>
      <c r="D1065" s="7">
        <v>49</v>
      </c>
      <c r="E1065" s="160">
        <v>49</v>
      </c>
      <c r="F1065" s="157">
        <v>19110000</v>
      </c>
      <c r="G1065" s="3" t="s">
        <v>3457</v>
      </c>
      <c r="H1065" s="1" t="s">
        <v>3458</v>
      </c>
    </row>
    <row r="1066" spans="1:8" ht="15.75" thickBot="1" x14ac:dyDescent="0.3">
      <c r="A1066" s="3">
        <v>1064</v>
      </c>
      <c r="B1066" s="5" t="s">
        <v>3459</v>
      </c>
      <c r="C1066" s="3" t="s">
        <v>2176</v>
      </c>
      <c r="D1066" s="7">
        <v>49</v>
      </c>
      <c r="E1066" s="160">
        <v>48.458931785883472</v>
      </c>
      <c r="F1066" s="157">
        <v>61378083</v>
      </c>
      <c r="G1066" s="3" t="s">
        <v>3460</v>
      </c>
      <c r="H1066" s="1" t="s">
        <v>3461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60">
        <v>99.518107086552405</v>
      </c>
      <c r="F1067" s="157">
        <v>522609089</v>
      </c>
      <c r="G1067" s="3" t="s">
        <v>4672</v>
      </c>
      <c r="H1067" s="1" t="s">
        <v>1559</v>
      </c>
    </row>
    <row r="1068" spans="1:8" ht="15.75" thickBot="1" x14ac:dyDescent="0.3">
      <c r="A1068" s="3">
        <v>1066</v>
      </c>
      <c r="B1068" s="5" t="s">
        <v>2038</v>
      </c>
      <c r="C1068" s="3" t="s">
        <v>1</v>
      </c>
      <c r="D1068" s="7">
        <v>49</v>
      </c>
      <c r="E1068" s="160">
        <v>30.152967354269023</v>
      </c>
      <c r="F1068" s="157">
        <v>8233714</v>
      </c>
      <c r="G1068" s="3" t="s">
        <v>2104</v>
      </c>
      <c r="H1068" s="1" t="s">
        <v>2105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60">
        <v>44.3535422297861</v>
      </c>
      <c r="F1069" s="157">
        <v>6645713</v>
      </c>
      <c r="G1069" s="3" t="s">
        <v>929</v>
      </c>
      <c r="H1069" s="1" t="s">
        <v>1560</v>
      </c>
    </row>
    <row r="1070" spans="1:8" ht="15.75" thickBot="1" x14ac:dyDescent="0.3">
      <c r="A1070" s="3">
        <v>1068</v>
      </c>
      <c r="B1070" s="5" t="s">
        <v>3462</v>
      </c>
      <c r="C1070" s="3" t="s">
        <v>2176</v>
      </c>
      <c r="D1070" s="7">
        <v>49</v>
      </c>
      <c r="E1070" s="160">
        <v>49.168255986437806</v>
      </c>
      <c r="F1070" s="157">
        <v>928100</v>
      </c>
      <c r="G1070" s="3" t="s">
        <v>3463</v>
      </c>
      <c r="H1070" s="1" t="s">
        <v>3464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60">
        <v>39.6807366200971</v>
      </c>
      <c r="F1071" s="157">
        <v>3363990</v>
      </c>
      <c r="G1071" s="3" t="s">
        <v>930</v>
      </c>
      <c r="H1071" s="1" t="s">
        <v>1561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60">
        <v>48.950700000000005</v>
      </c>
      <c r="F1072" s="157">
        <v>5384577</v>
      </c>
      <c r="G1072" s="3" t="s">
        <v>2159</v>
      </c>
      <c r="H1072" s="1" t="s">
        <v>1872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60">
        <v>48.681915484024415</v>
      </c>
      <c r="F1073" s="157">
        <v>18420750</v>
      </c>
      <c r="G1073" s="3" t="s">
        <v>1234</v>
      </c>
      <c r="H1073" s="1" t="s">
        <v>1873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60">
        <v>48.151752667572353</v>
      </c>
      <c r="F1074" s="157">
        <v>6688264</v>
      </c>
      <c r="G1074" s="3" t="s">
        <v>1235</v>
      </c>
      <c r="H1074" s="1" t="s">
        <v>1874</v>
      </c>
    </row>
    <row r="1075" spans="1:8" ht="15.75" thickTop="1" x14ac:dyDescent="0.25">
      <c r="A1075" s="2">
        <v>1073</v>
      </c>
      <c r="B1075" s="5" t="s">
        <v>3465</v>
      </c>
      <c r="C1075" s="3" t="s">
        <v>2176</v>
      </c>
      <c r="D1075" s="7">
        <v>49</v>
      </c>
      <c r="E1075" s="160">
        <v>50.631042881393462</v>
      </c>
      <c r="F1075" s="157">
        <v>2058000</v>
      </c>
      <c r="G1075" s="3" t="s">
        <v>3466</v>
      </c>
      <c r="H1075" s="1" t="s">
        <v>3467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60">
        <v>47.165698813312247</v>
      </c>
      <c r="F1076" s="157">
        <v>159996191</v>
      </c>
      <c r="G1076" s="3" t="s">
        <v>1236</v>
      </c>
      <c r="H1076" s="1" t="s">
        <v>1875</v>
      </c>
    </row>
    <row r="1077" spans="1:8" ht="15.75" thickTop="1" x14ac:dyDescent="0.25">
      <c r="A1077" s="2">
        <v>1075</v>
      </c>
      <c r="B1077" s="5" t="s">
        <v>4892</v>
      </c>
      <c r="C1077" s="3" t="s">
        <v>1</v>
      </c>
      <c r="D1077" s="7">
        <v>56.048200000000001</v>
      </c>
      <c r="E1077" s="160">
        <v>30.427252194127526</v>
      </c>
      <c r="F1077" s="157">
        <v>15209275</v>
      </c>
      <c r="G1077" s="3" t="s">
        <v>4893</v>
      </c>
      <c r="H1077" s="1" t="s">
        <v>4894</v>
      </c>
    </row>
    <row r="1078" spans="1:8" ht="15.75" thickBot="1" x14ac:dyDescent="0.3">
      <c r="A1078" s="3">
        <v>1076</v>
      </c>
      <c r="B1078" s="5" t="s">
        <v>3997</v>
      </c>
      <c r="C1078" s="3" t="s">
        <v>2176</v>
      </c>
      <c r="D1078" s="7">
        <v>49</v>
      </c>
      <c r="E1078" s="160">
        <v>48.999995642977865</v>
      </c>
      <c r="F1078" s="157">
        <v>30364773</v>
      </c>
      <c r="G1078" s="3" t="s">
        <v>3998</v>
      </c>
      <c r="H1078" s="1" t="s">
        <v>3999</v>
      </c>
    </row>
    <row r="1079" spans="1:8" ht="15.75" thickTop="1" x14ac:dyDescent="0.25">
      <c r="A1079" s="2">
        <v>1077</v>
      </c>
      <c r="B1079" s="5" t="s">
        <v>3468</v>
      </c>
      <c r="C1079" s="3" t="s">
        <v>2176</v>
      </c>
      <c r="D1079" s="7">
        <v>49</v>
      </c>
      <c r="E1079" s="160">
        <v>45.722000000000001</v>
      </c>
      <c r="F1079" s="157">
        <v>2286100</v>
      </c>
      <c r="G1079" s="3" t="s">
        <v>3469</v>
      </c>
      <c r="H1079" s="1" t="s">
        <v>3470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60">
        <v>42.912197699039211</v>
      </c>
      <c r="F1080" s="157">
        <v>6189458</v>
      </c>
      <c r="G1080" s="3" t="s">
        <v>1237</v>
      </c>
      <c r="H1080" s="1" t="s">
        <v>1876</v>
      </c>
    </row>
    <row r="1081" spans="1:8" ht="15.75" thickTop="1" x14ac:dyDescent="0.25">
      <c r="A1081" s="2">
        <v>1079</v>
      </c>
      <c r="B1081" s="5" t="s">
        <v>3471</v>
      </c>
      <c r="C1081" s="3" t="s">
        <v>2176</v>
      </c>
      <c r="D1081" s="154">
        <v>49</v>
      </c>
      <c r="E1081" s="161">
        <v>48.693203978159126</v>
      </c>
      <c r="F1081" s="6">
        <v>7790601</v>
      </c>
      <c r="G1081" s="3" t="s">
        <v>3472</v>
      </c>
      <c r="H1081" s="1" t="s">
        <v>3473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60">
        <v>45.278320388349528</v>
      </c>
      <c r="F1082" s="157">
        <v>4663667</v>
      </c>
      <c r="G1082" s="3" t="s">
        <v>1238</v>
      </c>
      <c r="H1082" s="1" t="s">
        <v>1877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60">
        <v>39.472881574316773</v>
      </c>
      <c r="F1083" s="157">
        <v>10262890</v>
      </c>
      <c r="G1083" s="3" t="s">
        <v>1239</v>
      </c>
      <c r="H1083" s="1" t="s">
        <v>1878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60">
        <v>38.328803296712472</v>
      </c>
      <c r="F1084" s="157">
        <v>13327542</v>
      </c>
      <c r="G1084" s="3" t="s">
        <v>1240</v>
      </c>
      <c r="H1084" s="1" t="s">
        <v>1879</v>
      </c>
    </row>
    <row r="1085" spans="1:8" ht="15.75" thickTop="1" x14ac:dyDescent="0.25">
      <c r="A1085" s="2">
        <v>1083</v>
      </c>
      <c r="B1085" s="5" t="s">
        <v>560</v>
      </c>
      <c r="C1085" s="3" t="s">
        <v>2176</v>
      </c>
      <c r="D1085" s="7">
        <v>49</v>
      </c>
      <c r="E1085" s="160">
        <v>46.367971698113209</v>
      </c>
      <c r="F1085" s="157">
        <v>4915005</v>
      </c>
      <c r="G1085" s="3" t="s">
        <v>1241</v>
      </c>
      <c r="H1085" s="1" t="s">
        <v>1880</v>
      </c>
    </row>
    <row r="1086" spans="1:8" ht="15.75" thickBot="1" x14ac:dyDescent="0.3">
      <c r="A1086" s="3">
        <v>1084</v>
      </c>
      <c r="B1086" s="5" t="s">
        <v>3474</v>
      </c>
      <c r="C1086" s="3" t="s">
        <v>2176</v>
      </c>
      <c r="D1086" s="7">
        <v>49</v>
      </c>
      <c r="E1086" s="160">
        <v>45</v>
      </c>
      <c r="F1086" s="157">
        <v>1260000</v>
      </c>
      <c r="G1086" s="3" t="s">
        <v>3475</v>
      </c>
      <c r="H1086" s="1" t="s">
        <v>3476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60">
        <v>42.076707366945143</v>
      </c>
      <c r="F1087" s="157">
        <v>14404540</v>
      </c>
      <c r="G1087" s="3" t="s">
        <v>1242</v>
      </c>
      <c r="H1087" s="1" t="s">
        <v>1881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60" t="e">
        <v>#VALUE!</v>
      </c>
      <c r="F1088" s="157" t="s">
        <v>4942</v>
      </c>
      <c r="G1088" s="3" t="s">
        <v>1243</v>
      </c>
      <c r="H1088" s="1" t="s">
        <v>1882</v>
      </c>
    </row>
    <row r="1089" spans="1:8" ht="15.75" thickTop="1" x14ac:dyDescent="0.25">
      <c r="A1089" s="2">
        <v>1087</v>
      </c>
      <c r="B1089" s="5" t="s">
        <v>3477</v>
      </c>
      <c r="C1089" s="3" t="s">
        <v>2176</v>
      </c>
      <c r="D1089" s="7">
        <v>49</v>
      </c>
      <c r="E1089" s="160">
        <v>48.834545454545456</v>
      </c>
      <c r="F1089" s="157">
        <v>5371800</v>
      </c>
      <c r="G1089" s="3" t="s">
        <v>3478</v>
      </c>
      <c r="H1089" s="1" t="s">
        <v>3479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60">
        <v>41.407243911037547</v>
      </c>
      <c r="F1090" s="157">
        <v>1080580</v>
      </c>
      <c r="G1090" s="3" t="s">
        <v>1244</v>
      </c>
      <c r="H1090" s="1" t="s">
        <v>1883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60">
        <v>48.907975283823099</v>
      </c>
      <c r="F1091" s="157">
        <v>7828861</v>
      </c>
      <c r="G1091" s="3" t="s">
        <v>1245</v>
      </c>
      <c r="H1091" s="1" t="s">
        <v>1884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60" t="e">
        <v>#VALUE!</v>
      </c>
      <c r="F1092" s="157" t="s">
        <v>4942</v>
      </c>
      <c r="G1092" s="3" t="s">
        <v>1246</v>
      </c>
      <c r="H1092" s="1" t="s">
        <v>1885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60">
        <v>48.707027510334584</v>
      </c>
      <c r="F1093" s="157">
        <v>3312073</v>
      </c>
      <c r="G1093" s="3" t="s">
        <v>1247</v>
      </c>
      <c r="H1093" s="1" t="s">
        <v>1886</v>
      </c>
    </row>
    <row r="1094" spans="1:8" ht="15.75" thickBot="1" x14ac:dyDescent="0.3">
      <c r="A1094" s="3">
        <v>1092</v>
      </c>
      <c r="B1094" s="5" t="s">
        <v>567</v>
      </c>
      <c r="C1094" s="3" t="s">
        <v>2176</v>
      </c>
      <c r="D1094" s="7">
        <v>49</v>
      </c>
      <c r="E1094" s="161">
        <v>4.2513206261106644</v>
      </c>
      <c r="F1094" s="6">
        <v>873200</v>
      </c>
      <c r="G1094" s="3" t="s">
        <v>1248</v>
      </c>
      <c r="H1094" s="1" t="s">
        <v>1887</v>
      </c>
    </row>
    <row r="1095" spans="1:8" ht="15.75" thickTop="1" x14ac:dyDescent="0.25">
      <c r="A1095" s="2">
        <v>1093</v>
      </c>
      <c r="B1095" s="5" t="s">
        <v>3480</v>
      </c>
      <c r="C1095" s="3" t="s">
        <v>2176</v>
      </c>
      <c r="D1095" s="7">
        <v>49</v>
      </c>
      <c r="E1095" s="160">
        <v>48.714290000150015</v>
      </c>
      <c r="F1095" s="157">
        <v>58455102</v>
      </c>
      <c r="G1095" s="3" t="s">
        <v>3481</v>
      </c>
      <c r="H1095" s="1" t="s">
        <v>3482</v>
      </c>
    </row>
    <row r="1096" spans="1:8" ht="15.75" thickBot="1" x14ac:dyDescent="0.3">
      <c r="A1096" s="3">
        <v>1094</v>
      </c>
      <c r="B1096" s="5" t="s">
        <v>3483</v>
      </c>
      <c r="C1096" s="3" t="s">
        <v>2176</v>
      </c>
      <c r="D1096" s="7">
        <v>49</v>
      </c>
      <c r="E1096" s="160">
        <v>48.53703064207933</v>
      </c>
      <c r="F1096" s="157">
        <v>2108303</v>
      </c>
      <c r="G1096" s="3" t="s">
        <v>3484</v>
      </c>
      <c r="H1096" s="1" t="s">
        <v>3485</v>
      </c>
    </row>
    <row r="1097" spans="1:8" ht="15.75" thickTop="1" x14ac:dyDescent="0.25">
      <c r="A1097" s="2">
        <v>1095</v>
      </c>
      <c r="B1097" s="5" t="s">
        <v>3486</v>
      </c>
      <c r="C1097" s="3" t="s">
        <v>2176</v>
      </c>
      <c r="D1097" s="7">
        <v>49</v>
      </c>
      <c r="E1097" s="160">
        <v>47.007692307692309</v>
      </c>
      <c r="F1097" s="157">
        <v>1222200</v>
      </c>
      <c r="G1097" s="3" t="s">
        <v>3487</v>
      </c>
      <c r="H1097" s="1" t="s">
        <v>3488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60">
        <v>23.490228624498592</v>
      </c>
      <c r="F1098" s="157">
        <v>356631</v>
      </c>
      <c r="G1098" s="3" t="s">
        <v>1249</v>
      </c>
      <c r="H1098" s="1" t="s">
        <v>1888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60" t="e">
        <v>#VALUE!</v>
      </c>
      <c r="F1099" s="157" t="s">
        <v>4942</v>
      </c>
      <c r="G1099" s="3" t="s">
        <v>5053</v>
      </c>
      <c r="H1099" s="1" t="s">
        <v>5054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60">
        <v>43.65374584243164</v>
      </c>
      <c r="F1100" s="157">
        <v>18654254</v>
      </c>
      <c r="G1100" s="3" t="s">
        <v>1250</v>
      </c>
      <c r="H1100" s="1" t="s">
        <v>1889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60">
        <v>48.888999999999996</v>
      </c>
      <c r="F1101" s="157">
        <v>9777800</v>
      </c>
      <c r="G1101" s="3" t="s">
        <v>1251</v>
      </c>
      <c r="H1101" s="1" t="s">
        <v>1890</v>
      </c>
    </row>
    <row r="1102" spans="1:8" ht="15.75" thickBot="1" x14ac:dyDescent="0.3">
      <c r="A1102" s="3">
        <v>1100</v>
      </c>
      <c r="B1102" s="5" t="s">
        <v>3489</v>
      </c>
      <c r="C1102" s="3" t="s">
        <v>2176</v>
      </c>
      <c r="D1102" s="7">
        <v>49</v>
      </c>
      <c r="E1102" s="160">
        <v>47.725999999999999</v>
      </c>
      <c r="F1102" s="157">
        <v>2386300</v>
      </c>
      <c r="G1102" s="3" t="s">
        <v>3490</v>
      </c>
      <c r="H1102" s="1" t="s">
        <v>3491</v>
      </c>
    </row>
    <row r="1103" spans="1:8" ht="15.75" thickTop="1" x14ac:dyDescent="0.25">
      <c r="A1103" s="2">
        <v>1101</v>
      </c>
      <c r="B1103" s="5" t="s">
        <v>3492</v>
      </c>
      <c r="C1103" s="3" t="s">
        <v>2176</v>
      </c>
      <c r="D1103" s="7">
        <v>54.444400000000002</v>
      </c>
      <c r="E1103" s="160">
        <v>49</v>
      </c>
      <c r="F1103" s="157">
        <v>1225000</v>
      </c>
      <c r="G1103" s="3" t="s">
        <v>3493</v>
      </c>
      <c r="H1103" s="1" t="s">
        <v>3494</v>
      </c>
    </row>
    <row r="1104" spans="1:8" ht="15.75" thickBot="1" x14ac:dyDescent="0.3">
      <c r="A1104" s="3">
        <v>1102</v>
      </c>
      <c r="B1104" s="5" t="s">
        <v>572</v>
      </c>
      <c r="C1104" s="3" t="s">
        <v>2176</v>
      </c>
      <c r="D1104" s="7">
        <v>49</v>
      </c>
      <c r="E1104" s="160">
        <v>48.717777777777776</v>
      </c>
      <c r="F1104" s="157">
        <v>2192300</v>
      </c>
      <c r="G1104" s="3" t="s">
        <v>1252</v>
      </c>
      <c r="H1104" s="1" t="s">
        <v>1891</v>
      </c>
    </row>
    <row r="1105" spans="1:8" ht="15.75" thickTop="1" x14ac:dyDescent="0.25">
      <c r="A1105" s="2">
        <v>1103</v>
      </c>
      <c r="B1105" s="5" t="s">
        <v>3495</v>
      </c>
      <c r="C1105" s="3" t="s">
        <v>2176</v>
      </c>
      <c r="D1105" s="7">
        <v>49</v>
      </c>
      <c r="E1105" s="160">
        <v>49.001323300570846</v>
      </c>
      <c r="F1105" s="157">
        <v>61246999</v>
      </c>
      <c r="G1105" s="3" t="s">
        <v>3496</v>
      </c>
      <c r="H1105" s="1" t="s">
        <v>3497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60">
        <v>48.814820763894474</v>
      </c>
      <c r="F1106" s="157">
        <v>15620728</v>
      </c>
      <c r="G1106" s="3" t="s">
        <v>1253</v>
      </c>
      <c r="H1106" s="1" t="s">
        <v>1892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60">
        <v>21.91395</v>
      </c>
      <c r="F1107" s="157">
        <v>2191395</v>
      </c>
      <c r="G1107" s="3" t="s">
        <v>1254</v>
      </c>
      <c r="H1107" s="1" t="s">
        <v>1893</v>
      </c>
    </row>
    <row r="1108" spans="1:8" ht="15.75" thickBot="1" x14ac:dyDescent="0.3">
      <c r="A1108" s="3">
        <v>1106</v>
      </c>
      <c r="B1108" s="5" t="s">
        <v>3498</v>
      </c>
      <c r="C1108" s="3" t="s">
        <v>2176</v>
      </c>
      <c r="D1108" s="7">
        <v>0</v>
      </c>
      <c r="E1108" s="160" t="e">
        <v>#VALUE!</v>
      </c>
      <c r="F1108" s="157" t="s">
        <v>4942</v>
      </c>
      <c r="G1108" s="3" t="s">
        <v>3499</v>
      </c>
      <c r="H1108" s="1" t="s">
        <v>3500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60">
        <v>48.44524433858308</v>
      </c>
      <c r="F1109" s="157">
        <v>5442736</v>
      </c>
      <c r="G1109" s="3" t="s">
        <v>931</v>
      </c>
      <c r="H1109" s="1" t="s">
        <v>1562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60">
        <v>48.421532056170982</v>
      </c>
      <c r="F1110" s="157">
        <v>23192621</v>
      </c>
      <c r="G1110" s="3" t="s">
        <v>932</v>
      </c>
      <c r="H1110" s="1" t="s">
        <v>1563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60">
        <v>14.742606021718865</v>
      </c>
      <c r="F1111" s="157">
        <v>1826631</v>
      </c>
      <c r="G1111" s="3" t="s">
        <v>933</v>
      </c>
      <c r="H1111" s="1" t="s">
        <v>1564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60">
        <v>50.442539671455755</v>
      </c>
      <c r="F1112" s="157">
        <v>1444750</v>
      </c>
      <c r="G1112" s="3" t="s">
        <v>1255</v>
      </c>
      <c r="H1112" s="1" t="s">
        <v>1894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60">
        <v>48.098237445401097</v>
      </c>
      <c r="F1113" s="157">
        <v>3437860</v>
      </c>
      <c r="G1113" s="3" t="s">
        <v>1256</v>
      </c>
      <c r="H1113" s="1" t="s">
        <v>1895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60">
        <v>47.898342814741532</v>
      </c>
      <c r="F1114" s="157">
        <v>1936530</v>
      </c>
      <c r="G1114" s="3" t="s">
        <v>1257</v>
      </c>
      <c r="H1114" s="1" t="s">
        <v>1896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60">
        <v>48.552705008856293</v>
      </c>
      <c r="F1115" s="157">
        <v>6003105</v>
      </c>
      <c r="G1115" s="3" t="s">
        <v>1258</v>
      </c>
      <c r="H1115" s="1" t="s">
        <v>1897</v>
      </c>
    </row>
    <row r="1116" spans="1:8" ht="15.75" thickBot="1" x14ac:dyDescent="0.3">
      <c r="A1116" s="3">
        <v>1114</v>
      </c>
      <c r="B1116" s="5" t="s">
        <v>4895</v>
      </c>
      <c r="C1116" s="3" t="s">
        <v>1</v>
      </c>
      <c r="D1116" s="7">
        <v>30</v>
      </c>
      <c r="E1116" s="160">
        <v>21.5922457299149</v>
      </c>
      <c r="F1116" s="157">
        <v>5174830</v>
      </c>
      <c r="G1116" s="3" t="s">
        <v>4896</v>
      </c>
      <c r="H1116" s="1" t="s">
        <v>4897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60">
        <v>46.863</v>
      </c>
      <c r="F1117" s="157">
        <v>9372600</v>
      </c>
      <c r="G1117" s="3" t="s">
        <v>1259</v>
      </c>
      <c r="H1117" s="1" t="s">
        <v>1898</v>
      </c>
    </row>
    <row r="1118" spans="1:8" ht="15.75" thickBot="1" x14ac:dyDescent="0.3">
      <c r="A1118" s="3">
        <v>1116</v>
      </c>
      <c r="B1118" s="5" t="s">
        <v>3501</v>
      </c>
      <c r="C1118" s="3" t="s">
        <v>2176</v>
      </c>
      <c r="D1118" s="7">
        <v>49</v>
      </c>
      <c r="E1118" s="160">
        <v>48.879519637532077</v>
      </c>
      <c r="F1118" s="157">
        <v>105723957</v>
      </c>
      <c r="G1118" s="3" t="s">
        <v>3502</v>
      </c>
      <c r="H1118" s="1" t="s">
        <v>3503</v>
      </c>
    </row>
    <row r="1119" spans="1:8" ht="15.75" thickTop="1" x14ac:dyDescent="0.25">
      <c r="A1119" s="2">
        <v>1117</v>
      </c>
      <c r="B1119" s="5" t="s">
        <v>4397</v>
      </c>
      <c r="C1119" s="3" t="s">
        <v>1</v>
      </c>
      <c r="D1119" s="154">
        <v>49</v>
      </c>
      <c r="E1119" s="161">
        <v>48.989222859685057</v>
      </c>
      <c r="F1119" s="6">
        <v>22309648</v>
      </c>
      <c r="G1119" s="3" t="s">
        <v>4398</v>
      </c>
      <c r="H1119" s="1" t="s">
        <v>4399</v>
      </c>
    </row>
    <row r="1120" spans="1:8" ht="15.75" thickBot="1" x14ac:dyDescent="0.3">
      <c r="A1120" s="3">
        <v>1118</v>
      </c>
      <c r="B1120" s="5" t="s">
        <v>3504</v>
      </c>
      <c r="C1120" s="3" t="s">
        <v>2176</v>
      </c>
      <c r="D1120" s="7">
        <v>49</v>
      </c>
      <c r="E1120" s="160">
        <v>48.892857142857146</v>
      </c>
      <c r="F1120" s="157">
        <v>7050350</v>
      </c>
      <c r="G1120" s="3" t="s">
        <v>3505</v>
      </c>
      <c r="H1120" s="1" t="s">
        <v>3506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60">
        <v>35.527472378975588</v>
      </c>
      <c r="F1121" s="157">
        <v>26290898</v>
      </c>
      <c r="G1121" s="3" t="s">
        <v>934</v>
      </c>
      <c r="H1121" s="1" t="s">
        <v>1565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60">
        <v>48.005656436734931</v>
      </c>
      <c r="F1122" s="157">
        <v>13239576</v>
      </c>
      <c r="G1122" s="3" t="s">
        <v>1260</v>
      </c>
      <c r="H1122" s="1" t="s">
        <v>1899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60">
        <v>20.279119456080856</v>
      </c>
      <c r="F1123" s="157">
        <v>243982142</v>
      </c>
      <c r="G1123" s="3" t="s">
        <v>1261</v>
      </c>
      <c r="H1123" s="1" t="s">
        <v>1900</v>
      </c>
    </row>
    <row r="1124" spans="1:8" ht="15.75" thickBot="1" x14ac:dyDescent="0.3">
      <c r="A1124" s="3">
        <v>1122</v>
      </c>
      <c r="B1124" s="5" t="s">
        <v>3956</v>
      </c>
      <c r="C1124" s="3" t="s">
        <v>2176</v>
      </c>
      <c r="D1124" s="7">
        <v>49</v>
      </c>
      <c r="E1124" s="160">
        <v>47.857873791927233</v>
      </c>
      <c r="F1124" s="157">
        <v>2062459</v>
      </c>
      <c r="G1124" s="3" t="s">
        <v>3957</v>
      </c>
      <c r="H1124" s="1" t="s">
        <v>3958</v>
      </c>
    </row>
    <row r="1125" spans="1:8" ht="15.75" thickTop="1" x14ac:dyDescent="0.25">
      <c r="A1125" s="2">
        <v>1123</v>
      </c>
      <c r="B1125" s="5" t="s">
        <v>3507</v>
      </c>
      <c r="C1125" s="3" t="s">
        <v>2176</v>
      </c>
      <c r="D1125" s="7">
        <v>49</v>
      </c>
      <c r="E1125" s="160">
        <v>49</v>
      </c>
      <c r="F1125" s="157">
        <v>13230000</v>
      </c>
      <c r="G1125" s="3" t="s">
        <v>3508</v>
      </c>
      <c r="H1125" s="1" t="s">
        <v>3509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60">
        <v>47.653582149346036</v>
      </c>
      <c r="F1126" s="157">
        <v>40538178</v>
      </c>
      <c r="G1126" s="3" t="s">
        <v>935</v>
      </c>
      <c r="H1126" s="1" t="s">
        <v>1566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60">
        <v>48.951209463061822</v>
      </c>
      <c r="F1127" s="157">
        <v>63444243</v>
      </c>
      <c r="G1127" s="3" t="s">
        <v>1262</v>
      </c>
      <c r="H1127" s="1" t="s">
        <v>1901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60">
        <v>44.005598109917599</v>
      </c>
      <c r="F1128" s="157">
        <v>41237734</v>
      </c>
      <c r="G1128" s="3" t="s">
        <v>936</v>
      </c>
      <c r="H1128" s="1" t="s">
        <v>1567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154">
        <v>24.916499999999999</v>
      </c>
      <c r="E1129" s="161">
        <v>12.480338125933418</v>
      </c>
      <c r="F1129" s="6">
        <v>29156204</v>
      </c>
      <c r="G1129" s="3" t="s">
        <v>1263</v>
      </c>
      <c r="H1129" s="1" t="s">
        <v>1902</v>
      </c>
    </row>
    <row r="1130" spans="1:8" ht="15.75" thickBot="1" x14ac:dyDescent="0.3">
      <c r="A1130" s="3">
        <v>1128</v>
      </c>
      <c r="B1130" s="5" t="s">
        <v>3510</v>
      </c>
      <c r="C1130" s="3" t="s">
        <v>2176</v>
      </c>
      <c r="D1130" s="7">
        <v>49</v>
      </c>
      <c r="E1130" s="160">
        <v>49</v>
      </c>
      <c r="F1130" s="157">
        <v>842800</v>
      </c>
      <c r="G1130" s="3" t="s">
        <v>3511</v>
      </c>
      <c r="H1130" s="1" t="s">
        <v>3512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60">
        <v>33.812545877914921</v>
      </c>
      <c r="F1131" s="157">
        <v>9737763</v>
      </c>
      <c r="G1131" s="3" t="s">
        <v>2160</v>
      </c>
      <c r="H1131" s="1" t="s">
        <v>1903</v>
      </c>
    </row>
    <row r="1132" spans="1:8" ht="15.75" thickBot="1" x14ac:dyDescent="0.3">
      <c r="A1132" s="3">
        <v>1130</v>
      </c>
      <c r="B1132" s="5" t="s">
        <v>3513</v>
      </c>
      <c r="C1132" s="3" t="s">
        <v>2176</v>
      </c>
      <c r="D1132" s="7">
        <v>49</v>
      </c>
      <c r="E1132" s="160">
        <v>48.851177</v>
      </c>
      <c r="F1132" s="157">
        <v>48851177</v>
      </c>
      <c r="G1132" s="3" t="s">
        <v>3514</v>
      </c>
      <c r="H1132" s="1" t="s">
        <v>3515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60">
        <v>3.8440076880153766E-2</v>
      </c>
      <c r="F1133" s="157">
        <v>24800</v>
      </c>
      <c r="G1133" s="3" t="s">
        <v>937</v>
      </c>
      <c r="H1133" s="1" t="s">
        <v>1568</v>
      </c>
    </row>
    <row r="1134" spans="1:8" ht="15.75" thickBot="1" x14ac:dyDescent="0.3">
      <c r="A1134" s="3">
        <v>1132</v>
      </c>
      <c r="B1134" s="5" t="s">
        <v>3516</v>
      </c>
      <c r="C1134" s="3" t="s">
        <v>2176</v>
      </c>
      <c r="D1134" s="7">
        <v>49</v>
      </c>
      <c r="E1134" s="160">
        <v>39.452756467499015</v>
      </c>
      <c r="F1134" s="157">
        <v>1188463</v>
      </c>
      <c r="G1134" s="3" t="s">
        <v>3517</v>
      </c>
      <c r="H1134" s="1" t="s">
        <v>3518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154">
        <v>49</v>
      </c>
      <c r="E1135" s="161">
        <v>48.805442971078122</v>
      </c>
      <c r="F1135" s="6">
        <v>9715231</v>
      </c>
      <c r="G1135" s="3" t="s">
        <v>1264</v>
      </c>
      <c r="H1135" s="1" t="s">
        <v>1904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60">
        <v>50.566824037676753</v>
      </c>
      <c r="F1136" s="157">
        <v>3506698</v>
      </c>
      <c r="G1136" s="3" t="s">
        <v>1265</v>
      </c>
      <c r="H1136" s="1" t="s">
        <v>1905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60">
        <v>20.853783742341513</v>
      </c>
      <c r="F1137" s="157">
        <v>14388823</v>
      </c>
      <c r="G1137" s="3" t="s">
        <v>938</v>
      </c>
      <c r="H1137" s="1" t="s">
        <v>1569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60">
        <v>48.554811578372473</v>
      </c>
      <c r="F1138" s="157">
        <v>8890386</v>
      </c>
      <c r="G1138" s="3" t="s">
        <v>1266</v>
      </c>
      <c r="H1138" s="1" t="s">
        <v>1906</v>
      </c>
    </row>
    <row r="1139" spans="1:8" ht="15.75" thickTop="1" x14ac:dyDescent="0.25">
      <c r="A1139" s="2">
        <v>1137</v>
      </c>
      <c r="B1139" s="5" t="s">
        <v>2039</v>
      </c>
      <c r="C1139" s="3" t="s">
        <v>1</v>
      </c>
      <c r="D1139" s="7">
        <v>49</v>
      </c>
      <c r="E1139" s="160">
        <v>48.846535353535351</v>
      </c>
      <c r="F1139" s="157">
        <v>38686456</v>
      </c>
      <c r="G1139" s="3" t="s">
        <v>2106</v>
      </c>
      <c r="H1139" s="1" t="s">
        <v>2107</v>
      </c>
    </row>
    <row r="1140" spans="1:8" ht="15.75" thickBot="1" x14ac:dyDescent="0.3">
      <c r="A1140" s="3">
        <v>1138</v>
      </c>
      <c r="B1140" s="5" t="s">
        <v>4427</v>
      </c>
      <c r="C1140" s="3" t="s">
        <v>2176</v>
      </c>
      <c r="D1140" s="7">
        <v>49</v>
      </c>
      <c r="E1140" s="160">
        <v>49</v>
      </c>
      <c r="F1140" s="157">
        <v>327957</v>
      </c>
      <c r="G1140" s="3" t="s">
        <v>4428</v>
      </c>
      <c r="H1140" s="1" t="s">
        <v>4429</v>
      </c>
    </row>
    <row r="1141" spans="1:8" ht="15.75" thickTop="1" x14ac:dyDescent="0.25">
      <c r="A1141" s="2">
        <v>1139</v>
      </c>
      <c r="B1141" s="5" t="s">
        <v>3519</v>
      </c>
      <c r="C1141" s="3" t="s">
        <v>2176</v>
      </c>
      <c r="D1141" s="7">
        <v>49</v>
      </c>
      <c r="E1141" s="160">
        <v>48.992000000000004</v>
      </c>
      <c r="F1141" s="157">
        <v>2449600</v>
      </c>
      <c r="G1141" s="3" t="s">
        <v>3520</v>
      </c>
      <c r="H1141" s="1" t="s">
        <v>3521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60">
        <v>39.143240194034114</v>
      </c>
      <c r="F1142" s="157">
        <v>44583172</v>
      </c>
      <c r="G1142" s="3" t="s">
        <v>939</v>
      </c>
      <c r="H1142" s="1" t="s">
        <v>1570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7">
        <v>49</v>
      </c>
      <c r="E1143" s="161">
        <v>4.6944748203038271</v>
      </c>
      <c r="F1143" s="6">
        <v>2702842</v>
      </c>
      <c r="G1143" s="3" t="s">
        <v>940</v>
      </c>
      <c r="H1143" s="1" t="s">
        <v>1571</v>
      </c>
    </row>
    <row r="1144" spans="1:8" ht="15.75" thickBot="1" x14ac:dyDescent="0.3">
      <c r="A1144" s="3">
        <v>1142</v>
      </c>
      <c r="B1144" s="5" t="s">
        <v>4000</v>
      </c>
      <c r="C1144" s="3" t="s">
        <v>2176</v>
      </c>
      <c r="D1144" s="7">
        <v>100</v>
      </c>
      <c r="E1144" s="160">
        <v>47.953030303030303</v>
      </c>
      <c r="F1144" s="157">
        <v>15824500</v>
      </c>
      <c r="G1144" s="3" t="s">
        <v>4001</v>
      </c>
      <c r="H1144" s="1" t="s">
        <v>4002</v>
      </c>
    </row>
    <row r="1145" spans="1:8" ht="15.75" thickTop="1" x14ac:dyDescent="0.25">
      <c r="A1145" s="2">
        <v>1143</v>
      </c>
      <c r="B1145" s="5" t="s">
        <v>5028</v>
      </c>
      <c r="C1145" s="3" t="s">
        <v>2176</v>
      </c>
      <c r="D1145" s="154">
        <v>49</v>
      </c>
      <c r="E1145" s="161">
        <v>49</v>
      </c>
      <c r="F1145" s="6">
        <v>2450000</v>
      </c>
      <c r="G1145" s="3" t="s">
        <v>5029</v>
      </c>
      <c r="H1145" s="1" t="s">
        <v>5030</v>
      </c>
    </row>
    <row r="1146" spans="1:8" ht="15.75" thickBot="1" x14ac:dyDescent="0.3">
      <c r="A1146" s="3">
        <v>1144</v>
      </c>
      <c r="B1146" s="5" t="s">
        <v>4003</v>
      </c>
      <c r="C1146" s="3" t="s">
        <v>2176</v>
      </c>
      <c r="D1146" s="154">
        <v>49</v>
      </c>
      <c r="E1146" s="161">
        <v>48.77739130434783</v>
      </c>
      <c r="F1146" s="6">
        <v>11218800</v>
      </c>
      <c r="G1146" s="3" t="s">
        <v>4004</v>
      </c>
      <c r="H1146" s="1" t="s">
        <v>4005</v>
      </c>
    </row>
    <row r="1147" spans="1:8" ht="15.75" thickTop="1" x14ac:dyDescent="0.25">
      <c r="A1147" s="2">
        <v>1145</v>
      </c>
      <c r="B1147" s="5" t="s">
        <v>3522</v>
      </c>
      <c r="C1147" s="3" t="s">
        <v>2176</v>
      </c>
      <c r="D1147" s="7">
        <v>0</v>
      </c>
      <c r="E1147" s="160" t="e">
        <v>#VALUE!</v>
      </c>
      <c r="F1147" s="157" t="s">
        <v>4942</v>
      </c>
      <c r="G1147" s="3" t="s">
        <v>3523</v>
      </c>
      <c r="H1147" s="1" t="s">
        <v>3524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60">
        <v>48.888739105836024</v>
      </c>
      <c r="F1148" s="157">
        <v>4787156</v>
      </c>
      <c r="G1148" s="3" t="s">
        <v>1267</v>
      </c>
      <c r="H1148" s="1" t="s">
        <v>1907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60">
        <v>48.964645269826249</v>
      </c>
      <c r="F1149" s="157">
        <v>9313810</v>
      </c>
      <c r="G1149" s="3" t="s">
        <v>941</v>
      </c>
      <c r="H1149" s="1" t="s">
        <v>1572</v>
      </c>
    </row>
    <row r="1150" spans="1:8" ht="15.75" thickBot="1" x14ac:dyDescent="0.3">
      <c r="A1150" s="3">
        <v>1148</v>
      </c>
      <c r="B1150" s="5" t="s">
        <v>4898</v>
      </c>
      <c r="C1150" s="3" t="s">
        <v>1</v>
      </c>
      <c r="D1150" s="7">
        <v>49</v>
      </c>
      <c r="E1150" s="160">
        <v>41.131932729468801</v>
      </c>
      <c r="F1150" s="157">
        <v>12276504</v>
      </c>
      <c r="G1150" s="3" t="s">
        <v>4899</v>
      </c>
      <c r="H1150" s="1" t="s">
        <v>4900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60">
        <v>15.264260607043557</v>
      </c>
      <c r="F1151" s="157">
        <v>8395093</v>
      </c>
      <c r="G1151" s="3" t="s">
        <v>942</v>
      </c>
      <c r="H1151" s="1" t="s">
        <v>1573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60">
        <v>46.269012485811587</v>
      </c>
      <c r="F1152" s="157">
        <v>2038150</v>
      </c>
      <c r="G1152" s="3" t="s">
        <v>1268</v>
      </c>
      <c r="H1152" s="1" t="s">
        <v>1908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60">
        <v>18.962565592975132</v>
      </c>
      <c r="F1153" s="157">
        <v>1036765</v>
      </c>
      <c r="G1153" s="3" t="s">
        <v>4907</v>
      </c>
      <c r="H1153" s="1" t="s">
        <v>4665</v>
      </c>
    </row>
    <row r="1154" spans="1:8" ht="15.75" thickBot="1" x14ac:dyDescent="0.3">
      <c r="A1154" s="3">
        <v>1152</v>
      </c>
      <c r="B1154" s="5" t="s">
        <v>3525</v>
      </c>
      <c r="C1154" s="3" t="s">
        <v>2176</v>
      </c>
      <c r="D1154" s="7">
        <v>49</v>
      </c>
      <c r="E1154" s="160">
        <v>48.937999999999995</v>
      </c>
      <c r="F1154" s="157">
        <v>2446900</v>
      </c>
      <c r="G1154" s="3" t="s">
        <v>3526</v>
      </c>
      <c r="H1154" s="1" t="s">
        <v>3527</v>
      </c>
    </row>
    <row r="1155" spans="1:8" ht="15.75" thickTop="1" x14ac:dyDescent="0.25">
      <c r="A1155" s="2">
        <v>1153</v>
      </c>
      <c r="B1155" s="5" t="s">
        <v>4068</v>
      </c>
      <c r="C1155" s="3" t="s">
        <v>2176</v>
      </c>
      <c r="D1155" s="7">
        <v>49</v>
      </c>
      <c r="E1155" s="160">
        <v>48.996520584329353</v>
      </c>
      <c r="F1155" s="157">
        <v>184471900</v>
      </c>
      <c r="G1155" s="3" t="s">
        <v>4069</v>
      </c>
      <c r="H1155" s="1" t="s">
        <v>4070</v>
      </c>
    </row>
    <row r="1156" spans="1:8" ht="15.75" thickBot="1" x14ac:dyDescent="0.3">
      <c r="A1156" s="3">
        <v>1154</v>
      </c>
      <c r="B1156" s="5" t="s">
        <v>4213</v>
      </c>
      <c r="C1156" s="3" t="s">
        <v>2176</v>
      </c>
      <c r="D1156" s="7">
        <v>0</v>
      </c>
      <c r="E1156" s="161" t="e">
        <v>#VALUE!</v>
      </c>
      <c r="F1156" s="6" t="s">
        <v>4942</v>
      </c>
      <c r="G1156" s="3" t="s">
        <v>4214</v>
      </c>
      <c r="H1156" s="1" t="s">
        <v>4215</v>
      </c>
    </row>
    <row r="1157" spans="1:8" ht="15.75" thickTop="1" x14ac:dyDescent="0.25">
      <c r="A1157" s="2">
        <v>1155</v>
      </c>
      <c r="B1157" s="5" t="s">
        <v>3528</v>
      </c>
      <c r="C1157" s="3" t="s">
        <v>2176</v>
      </c>
      <c r="D1157" s="7">
        <v>49</v>
      </c>
      <c r="E1157" s="160">
        <v>49.667841233960516</v>
      </c>
      <c r="F1157" s="157">
        <v>7470540</v>
      </c>
      <c r="G1157" s="3" t="s">
        <v>3529</v>
      </c>
      <c r="H1157" s="1" t="s">
        <v>3530</v>
      </c>
    </row>
    <row r="1158" spans="1:8" ht="15.75" thickBot="1" x14ac:dyDescent="0.3">
      <c r="A1158" s="3">
        <v>1156</v>
      </c>
      <c r="B1158" s="5" t="s">
        <v>3531</v>
      </c>
      <c r="C1158" s="3" t="s">
        <v>2176</v>
      </c>
      <c r="D1158" s="7">
        <v>49</v>
      </c>
      <c r="E1158" s="160">
        <v>49</v>
      </c>
      <c r="F1158" s="157">
        <v>4165000</v>
      </c>
      <c r="G1158" s="3" t="s">
        <v>3532</v>
      </c>
      <c r="H1158" s="1" t="s">
        <v>3533</v>
      </c>
    </row>
    <row r="1159" spans="1:8" ht="15.75" thickTop="1" x14ac:dyDescent="0.25">
      <c r="A1159" s="2">
        <v>1157</v>
      </c>
      <c r="B1159" s="5" t="s">
        <v>3534</v>
      </c>
      <c r="C1159" s="3" t="s">
        <v>2176</v>
      </c>
      <c r="D1159" s="7">
        <v>49</v>
      </c>
      <c r="E1159" s="160">
        <v>48.998000000000005</v>
      </c>
      <c r="F1159" s="157">
        <v>2449900</v>
      </c>
      <c r="G1159" s="3" t="s">
        <v>3535</v>
      </c>
      <c r="H1159" s="1" t="s">
        <v>3536</v>
      </c>
    </row>
    <row r="1160" spans="1:8" ht="15.75" thickBot="1" x14ac:dyDescent="0.3">
      <c r="A1160" s="3">
        <v>1158</v>
      </c>
      <c r="B1160" s="5" t="s">
        <v>3537</v>
      </c>
      <c r="C1160" s="3" t="s">
        <v>2176</v>
      </c>
      <c r="D1160" s="7">
        <v>49</v>
      </c>
      <c r="E1160" s="160">
        <v>41.139316239316237</v>
      </c>
      <c r="F1160" s="157">
        <v>4331970</v>
      </c>
      <c r="G1160" s="3" t="s">
        <v>3538</v>
      </c>
      <c r="H1160" s="1" t="s">
        <v>3539</v>
      </c>
    </row>
    <row r="1161" spans="1:8" ht="15.75" thickTop="1" x14ac:dyDescent="0.25">
      <c r="A1161" s="2">
        <v>1159</v>
      </c>
      <c r="B1161" s="5" t="s">
        <v>3540</v>
      </c>
      <c r="C1161" s="3" t="s">
        <v>2176</v>
      </c>
      <c r="D1161" s="7">
        <v>49</v>
      </c>
      <c r="E1161" s="160">
        <v>48.973333333333336</v>
      </c>
      <c r="F1161" s="157">
        <v>5876800</v>
      </c>
      <c r="G1161" s="3" t="s">
        <v>3541</v>
      </c>
      <c r="H1161" s="1" t="s">
        <v>3542</v>
      </c>
    </row>
    <row r="1162" spans="1:8" ht="15.75" thickBot="1" x14ac:dyDescent="0.3">
      <c r="A1162" s="3">
        <v>1160</v>
      </c>
      <c r="B1162" s="5" t="s">
        <v>3543</v>
      </c>
      <c r="C1162" s="3" t="s">
        <v>2176</v>
      </c>
      <c r="D1162" s="154">
        <v>49</v>
      </c>
      <c r="E1162" s="161">
        <v>49</v>
      </c>
      <c r="F1162" s="6">
        <v>4900000</v>
      </c>
      <c r="G1162" s="3" t="s">
        <v>3544</v>
      </c>
      <c r="H1162" s="1" t="s">
        <v>3545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60">
        <v>48.162652393696114</v>
      </c>
      <c r="F1163" s="157">
        <v>8098550</v>
      </c>
      <c r="G1163" s="3" t="s">
        <v>4680</v>
      </c>
      <c r="H1163" s="1" t="s">
        <v>1909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61">
        <v>46.766811909949162</v>
      </c>
      <c r="F1164" s="6">
        <v>6439790</v>
      </c>
      <c r="G1164" s="3" t="s">
        <v>943</v>
      </c>
      <c r="H1164" s="1" t="s">
        <v>1574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154">
        <v>100</v>
      </c>
      <c r="E1165" s="161">
        <v>99.821731687898108</v>
      </c>
      <c r="F1165" s="6">
        <v>25075219</v>
      </c>
      <c r="G1165" s="3" t="s">
        <v>1269</v>
      </c>
      <c r="H1165" s="1" t="s">
        <v>1910</v>
      </c>
    </row>
    <row r="1166" spans="1:8" ht="15.75" thickBot="1" x14ac:dyDescent="0.3">
      <c r="A1166" s="3">
        <v>1164</v>
      </c>
      <c r="B1166" s="5" t="s">
        <v>3546</v>
      </c>
      <c r="C1166" s="3" t="s">
        <v>2176</v>
      </c>
      <c r="D1166" s="7">
        <v>49</v>
      </c>
      <c r="E1166" s="160">
        <v>46.345546296296305</v>
      </c>
      <c r="F1166" s="157">
        <v>5005319</v>
      </c>
      <c r="G1166" s="3" t="s">
        <v>3547</v>
      </c>
      <c r="H1166" s="1" t="s">
        <v>3548</v>
      </c>
    </row>
    <row r="1167" spans="1:8" ht="15.75" thickTop="1" x14ac:dyDescent="0.25">
      <c r="A1167" s="2">
        <v>1165</v>
      </c>
      <c r="B1167" s="5" t="s">
        <v>3549</v>
      </c>
      <c r="C1167" s="3" t="s">
        <v>2176</v>
      </c>
      <c r="D1167" s="154">
        <v>49</v>
      </c>
      <c r="E1167" s="161">
        <v>43.152806643118765</v>
      </c>
      <c r="F1167" s="6">
        <v>46302530</v>
      </c>
      <c r="G1167" s="3" t="s">
        <v>3550</v>
      </c>
      <c r="H1167" s="1" t="s">
        <v>3551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100</v>
      </c>
      <c r="E1168" s="160">
        <v>43.302622222222219</v>
      </c>
      <c r="F1168" s="157">
        <v>7794472</v>
      </c>
      <c r="G1168" s="3" t="s">
        <v>1270</v>
      </c>
      <c r="H1168" s="1" t="s">
        <v>1911</v>
      </c>
    </row>
    <row r="1169" spans="1:8" ht="15.75" thickTop="1" x14ac:dyDescent="0.25">
      <c r="A1169" s="2">
        <v>1167</v>
      </c>
      <c r="B1169" s="5" t="s">
        <v>3552</v>
      </c>
      <c r="C1169" s="3" t="s">
        <v>2176</v>
      </c>
      <c r="D1169" s="7">
        <v>49</v>
      </c>
      <c r="E1169" s="160">
        <v>45.413294117647055</v>
      </c>
      <c r="F1169" s="157">
        <v>3860130</v>
      </c>
      <c r="G1169" s="3" t="s">
        <v>3553</v>
      </c>
      <c r="H1169" s="1" t="s">
        <v>3554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60">
        <v>48.892531438668982</v>
      </c>
      <c r="F1170" s="157">
        <v>13720892</v>
      </c>
      <c r="G1170" s="3" t="s">
        <v>944</v>
      </c>
      <c r="H1170" s="1" t="s">
        <v>1575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61">
        <v>23.458004779361495</v>
      </c>
      <c r="F1171" s="6">
        <v>7205220</v>
      </c>
      <c r="G1171" s="3" t="s">
        <v>945</v>
      </c>
      <c r="H1171" s="1" t="s">
        <v>1576</v>
      </c>
    </row>
    <row r="1172" spans="1:8" ht="15.75" thickBot="1" x14ac:dyDescent="0.3">
      <c r="A1172" s="3">
        <v>1170</v>
      </c>
      <c r="B1172" s="5" t="s">
        <v>3555</v>
      </c>
      <c r="C1172" s="3" t="s">
        <v>2176</v>
      </c>
      <c r="D1172" s="154">
        <v>49</v>
      </c>
      <c r="E1172" s="161">
        <v>48.999602464718748</v>
      </c>
      <c r="F1172" s="6">
        <v>24651700</v>
      </c>
      <c r="G1172" s="3" t="s">
        <v>3556</v>
      </c>
      <c r="H1172" s="1" t="s">
        <v>3557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60">
        <v>53.178386104465091</v>
      </c>
      <c r="F1173" s="157">
        <v>7188048</v>
      </c>
      <c r="G1173" s="3" t="s">
        <v>946</v>
      </c>
      <c r="H1173" s="1" t="s">
        <v>1577</v>
      </c>
    </row>
    <row r="1174" spans="1:8" ht="15.75" thickBot="1" x14ac:dyDescent="0.3">
      <c r="A1174" s="3">
        <v>1172</v>
      </c>
      <c r="B1174" s="5" t="s">
        <v>3558</v>
      </c>
      <c r="C1174" s="3" t="s">
        <v>2176</v>
      </c>
      <c r="D1174" s="7">
        <v>49</v>
      </c>
      <c r="E1174" s="160">
        <v>50.469124676118902</v>
      </c>
      <c r="F1174" s="157">
        <v>1568000</v>
      </c>
      <c r="G1174" s="3" t="s">
        <v>3559</v>
      </c>
      <c r="H1174" s="1" t="s">
        <v>3560</v>
      </c>
    </row>
    <row r="1175" spans="1:8" ht="15.75" thickTop="1" x14ac:dyDescent="0.25">
      <c r="A1175" s="2">
        <v>1173</v>
      </c>
      <c r="B1175" s="5" t="s">
        <v>3561</v>
      </c>
      <c r="C1175" s="3" t="s">
        <v>2176</v>
      </c>
      <c r="D1175" s="7">
        <v>49</v>
      </c>
      <c r="E1175" s="160">
        <v>49.164958574155975</v>
      </c>
      <c r="F1175" s="157">
        <v>2449000</v>
      </c>
      <c r="G1175" s="3" t="s">
        <v>3562</v>
      </c>
      <c r="H1175" s="1" t="s">
        <v>3563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60">
        <v>41.02657224900981</v>
      </c>
      <c r="F1176" s="157">
        <v>208895121</v>
      </c>
      <c r="G1176" s="3" t="s">
        <v>5047</v>
      </c>
      <c r="H1176" s="1" t="s">
        <v>1578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60">
        <v>50.175928302748673</v>
      </c>
      <c r="F1177" s="157">
        <v>2482439</v>
      </c>
      <c r="G1177" s="3" t="s">
        <v>1271</v>
      </c>
      <c r="H1177" s="1" t="s">
        <v>1912</v>
      </c>
    </row>
    <row r="1178" spans="1:8" ht="15.75" thickBot="1" x14ac:dyDescent="0.3">
      <c r="A1178" s="3">
        <v>1176</v>
      </c>
      <c r="B1178" s="5" t="s">
        <v>3564</v>
      </c>
      <c r="C1178" s="3" t="s">
        <v>2176</v>
      </c>
      <c r="D1178" s="154">
        <v>49</v>
      </c>
      <c r="E1178" s="161">
        <v>48.999512626262629</v>
      </c>
      <c r="F1178" s="6">
        <v>19403807</v>
      </c>
      <c r="G1178" s="3" t="s">
        <v>3565</v>
      </c>
      <c r="H1178" s="1" t="s">
        <v>3566</v>
      </c>
    </row>
    <row r="1179" spans="1:8" ht="15.75" thickTop="1" x14ac:dyDescent="0.25">
      <c r="A1179" s="2">
        <v>1177</v>
      </c>
      <c r="B1179" s="5" t="s">
        <v>3567</v>
      </c>
      <c r="C1179" s="3" t="s">
        <v>2176</v>
      </c>
      <c r="D1179" s="7">
        <v>49</v>
      </c>
      <c r="E1179" s="160">
        <v>49</v>
      </c>
      <c r="F1179" s="157">
        <v>1225000</v>
      </c>
      <c r="G1179" s="3" t="s">
        <v>3568</v>
      </c>
      <c r="H1179" s="1" t="s">
        <v>3569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60">
        <v>0</v>
      </c>
      <c r="F1180" s="157">
        <v>0</v>
      </c>
      <c r="G1180" s="3" t="s">
        <v>947</v>
      </c>
      <c r="H1180" s="1" t="s">
        <v>1579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60">
        <v>9.901032737450052</v>
      </c>
      <c r="F1181" s="157">
        <v>178580274</v>
      </c>
      <c r="G1181" s="3" t="s">
        <v>948</v>
      </c>
      <c r="H1181" s="1" t="s">
        <v>1580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60">
        <v>43.025436278688851</v>
      </c>
      <c r="F1182" s="157">
        <v>2437619</v>
      </c>
      <c r="G1182" s="3" t="s">
        <v>1272</v>
      </c>
      <c r="H1182" s="1" t="s">
        <v>1913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60">
        <v>48.925531910562654</v>
      </c>
      <c r="F1183" s="157">
        <v>48070979</v>
      </c>
      <c r="G1183" s="3" t="s">
        <v>949</v>
      </c>
      <c r="H1183" s="1" t="s">
        <v>1581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60">
        <v>39.5005453367557</v>
      </c>
      <c r="F1184" s="157">
        <v>27937527</v>
      </c>
      <c r="G1184" s="3" t="s">
        <v>950</v>
      </c>
      <c r="H1184" s="1" t="s">
        <v>1582</v>
      </c>
    </row>
    <row r="1185" spans="1:8" ht="15.75" thickTop="1" x14ac:dyDescent="0.25">
      <c r="A1185" s="2">
        <v>1183</v>
      </c>
      <c r="B1185" s="5" t="s">
        <v>3570</v>
      </c>
      <c r="C1185" s="3" t="s">
        <v>2176</v>
      </c>
      <c r="D1185" s="7">
        <v>49</v>
      </c>
      <c r="E1185" s="160">
        <v>13.829333333333333</v>
      </c>
      <c r="F1185" s="157">
        <v>2074400</v>
      </c>
      <c r="G1185" s="3" t="s">
        <v>3571</v>
      </c>
      <c r="H1185" s="1" t="s">
        <v>3572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60">
        <v>48.33243580825873</v>
      </c>
      <c r="F1186" s="157">
        <v>3877257</v>
      </c>
      <c r="G1186" s="3" t="s">
        <v>1273</v>
      </c>
      <c r="H1186" s="1" t="s">
        <v>1914</v>
      </c>
    </row>
    <row r="1187" spans="1:8" ht="15.75" thickTop="1" x14ac:dyDescent="0.25">
      <c r="A1187" s="2">
        <v>1185</v>
      </c>
      <c r="B1187" s="5" t="s">
        <v>3573</v>
      </c>
      <c r="C1187" s="3" t="s">
        <v>2176</v>
      </c>
      <c r="D1187" s="7">
        <v>49</v>
      </c>
      <c r="E1187" s="160">
        <v>49.42436002550788</v>
      </c>
      <c r="F1187" s="157">
        <v>1356328</v>
      </c>
      <c r="G1187" s="3" t="s">
        <v>3574</v>
      </c>
      <c r="H1187" s="1" t="s">
        <v>3575</v>
      </c>
    </row>
    <row r="1188" spans="1:8" ht="15.75" thickBot="1" x14ac:dyDescent="0.3">
      <c r="A1188" s="3">
        <v>1186</v>
      </c>
      <c r="B1188" s="5" t="s">
        <v>253</v>
      </c>
      <c r="C1188" s="3" t="s">
        <v>2176</v>
      </c>
      <c r="D1188" s="7">
        <v>49</v>
      </c>
      <c r="E1188" s="160">
        <v>11.758224999999999</v>
      </c>
      <c r="F1188" s="157">
        <v>940658</v>
      </c>
      <c r="G1188" s="3" t="s">
        <v>951</v>
      </c>
      <c r="H1188" s="1" t="s">
        <v>1583</v>
      </c>
    </row>
    <row r="1189" spans="1:8" ht="15.75" thickTop="1" x14ac:dyDescent="0.25">
      <c r="A1189" s="2">
        <v>1187</v>
      </c>
      <c r="B1189" s="5" t="s">
        <v>3576</v>
      </c>
      <c r="C1189" s="3" t="s">
        <v>2176</v>
      </c>
      <c r="D1189" s="7">
        <v>49</v>
      </c>
      <c r="E1189" s="160">
        <v>49</v>
      </c>
      <c r="F1189" s="157">
        <v>919240</v>
      </c>
      <c r="G1189" s="3" t="s">
        <v>3577</v>
      </c>
      <c r="H1189" s="1" t="s">
        <v>3578</v>
      </c>
    </row>
    <row r="1190" spans="1:8" ht="15.75" thickBot="1" x14ac:dyDescent="0.3">
      <c r="A1190" s="3">
        <v>1188</v>
      </c>
      <c r="B1190" s="5" t="s">
        <v>3579</v>
      </c>
      <c r="C1190" s="3" t="s">
        <v>2176</v>
      </c>
      <c r="D1190" s="154">
        <v>49</v>
      </c>
      <c r="E1190" s="161">
        <v>48.915454545454544</v>
      </c>
      <c r="F1190" s="6">
        <v>5380700</v>
      </c>
      <c r="G1190" s="3" t="s">
        <v>3580</v>
      </c>
      <c r="H1190" s="1" t="s">
        <v>3581</v>
      </c>
    </row>
    <row r="1191" spans="1:8" ht="15.75" thickTop="1" x14ac:dyDescent="0.25">
      <c r="A1191" s="2">
        <v>1189</v>
      </c>
      <c r="B1191" s="5" t="s">
        <v>4864</v>
      </c>
      <c r="C1191" s="3" t="s">
        <v>2176</v>
      </c>
      <c r="D1191" s="7">
        <v>0</v>
      </c>
      <c r="E1191" s="160" t="e">
        <v>#VALUE!</v>
      </c>
      <c r="F1191" s="157" t="s">
        <v>4942</v>
      </c>
      <c r="G1191" s="3" t="s">
        <v>4865</v>
      </c>
      <c r="H1191" s="1" t="s">
        <v>4866</v>
      </c>
    </row>
    <row r="1192" spans="1:8" ht="15.75" thickBot="1" x14ac:dyDescent="0.3">
      <c r="A1192" s="3">
        <v>1190</v>
      </c>
      <c r="B1192" s="5" t="s">
        <v>4216</v>
      </c>
      <c r="C1192" s="3" t="s">
        <v>2176</v>
      </c>
      <c r="D1192" s="7">
        <v>49</v>
      </c>
      <c r="E1192" s="160">
        <v>49</v>
      </c>
      <c r="F1192" s="157">
        <v>1166200</v>
      </c>
      <c r="G1192" s="3" t="s">
        <v>4217</v>
      </c>
      <c r="H1192" s="1" t="s">
        <v>4218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60">
        <v>1.3346354088465062</v>
      </c>
      <c r="F1193" s="157">
        <v>333332</v>
      </c>
      <c r="G1193" s="3" t="s">
        <v>952</v>
      </c>
      <c r="H1193" s="1" t="s">
        <v>1584</v>
      </c>
    </row>
    <row r="1194" spans="1:8" ht="15.75" thickBot="1" x14ac:dyDescent="0.3">
      <c r="A1194" s="3">
        <v>1192</v>
      </c>
      <c r="B1194" s="5" t="s">
        <v>3582</v>
      </c>
      <c r="C1194" s="3" t="s">
        <v>2176</v>
      </c>
      <c r="D1194" s="7">
        <v>49</v>
      </c>
      <c r="E1194" s="160">
        <v>49.000000000000007</v>
      </c>
      <c r="F1194" s="157">
        <v>14381500</v>
      </c>
      <c r="G1194" s="3" t="s">
        <v>3583</v>
      </c>
      <c r="H1194" s="1" t="s">
        <v>3584</v>
      </c>
    </row>
    <row r="1195" spans="1:8" ht="15.75" thickTop="1" x14ac:dyDescent="0.25">
      <c r="A1195" s="2">
        <v>1193</v>
      </c>
      <c r="B1195" s="5" t="s">
        <v>4137</v>
      </c>
      <c r="C1195" s="3" t="s">
        <v>2176</v>
      </c>
      <c r="D1195" s="7">
        <v>49</v>
      </c>
      <c r="E1195" s="160">
        <v>49.000004048402701</v>
      </c>
      <c r="F1195" s="157">
        <v>7262124</v>
      </c>
      <c r="G1195" s="3" t="s">
        <v>4138</v>
      </c>
      <c r="H1195" s="1" t="s">
        <v>4139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60">
        <v>36.582520549482403</v>
      </c>
      <c r="F1196" s="157">
        <v>4694430</v>
      </c>
      <c r="G1196" s="3" t="s">
        <v>953</v>
      </c>
      <c r="H1196" s="1" t="s">
        <v>1585</v>
      </c>
    </row>
    <row r="1197" spans="1:8" ht="15.75" thickTop="1" x14ac:dyDescent="0.25">
      <c r="A1197" s="2">
        <v>1195</v>
      </c>
      <c r="B1197" s="5" t="s">
        <v>3585</v>
      </c>
      <c r="C1197" s="3" t="s">
        <v>2176</v>
      </c>
      <c r="D1197" s="154">
        <v>0</v>
      </c>
      <c r="E1197" s="161" t="e">
        <v>#VALUE!</v>
      </c>
      <c r="F1197" s="6" t="s">
        <v>4942</v>
      </c>
      <c r="G1197" s="3" t="s">
        <v>3586</v>
      </c>
      <c r="H1197" s="1" t="s">
        <v>3587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60">
        <v>48.919047619047618</v>
      </c>
      <c r="F1198" s="157">
        <v>10273000</v>
      </c>
      <c r="G1198" s="3" t="s">
        <v>1274</v>
      </c>
      <c r="H1198" s="1" t="s">
        <v>1915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154">
        <v>49</v>
      </c>
      <c r="E1199" s="161">
        <v>48.998844868499297</v>
      </c>
      <c r="F1199" s="6">
        <v>5158079</v>
      </c>
      <c r="G1199" s="3" t="s">
        <v>954</v>
      </c>
      <c r="H1199" s="1" t="s">
        <v>1586</v>
      </c>
    </row>
    <row r="1200" spans="1:8" ht="15.75" thickBot="1" x14ac:dyDescent="0.3">
      <c r="A1200" s="3">
        <v>1198</v>
      </c>
      <c r="B1200" s="5" t="s">
        <v>3588</v>
      </c>
      <c r="C1200" s="3" t="s">
        <v>2176</v>
      </c>
      <c r="D1200" s="7">
        <v>49</v>
      </c>
      <c r="E1200" s="160">
        <v>48.985514157973178</v>
      </c>
      <c r="F1200" s="157">
        <v>32869280</v>
      </c>
      <c r="G1200" s="3" t="s">
        <v>3589</v>
      </c>
      <c r="H1200" s="1" t="s">
        <v>3590</v>
      </c>
    </row>
    <row r="1201" spans="1:8" ht="15.75" thickTop="1" x14ac:dyDescent="0.25">
      <c r="A1201" s="2">
        <v>1199</v>
      </c>
      <c r="B1201" s="5" t="s">
        <v>3591</v>
      </c>
      <c r="C1201" s="3" t="s">
        <v>2176</v>
      </c>
      <c r="D1201" s="7">
        <v>49</v>
      </c>
      <c r="E1201" s="160">
        <v>48.987666666666669</v>
      </c>
      <c r="F1201" s="157">
        <v>14696300</v>
      </c>
      <c r="G1201" s="3" t="s">
        <v>3592</v>
      </c>
      <c r="H1201" s="1" t="s">
        <v>3593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60">
        <v>35.412596408094153</v>
      </c>
      <c r="F1202" s="157">
        <v>6441870</v>
      </c>
      <c r="G1202" s="3" t="s">
        <v>955</v>
      </c>
      <c r="H1202" s="1" t="s">
        <v>1587</v>
      </c>
    </row>
    <row r="1203" spans="1:8" ht="15.75" thickTop="1" x14ac:dyDescent="0.25">
      <c r="A1203" s="2">
        <v>1201</v>
      </c>
      <c r="B1203" s="5" t="s">
        <v>4019</v>
      </c>
      <c r="C1203" s="3" t="s">
        <v>2176</v>
      </c>
      <c r="D1203" s="7">
        <v>49</v>
      </c>
      <c r="E1203" s="160">
        <v>49</v>
      </c>
      <c r="F1203" s="157">
        <v>6615000</v>
      </c>
      <c r="G1203" s="3" t="s">
        <v>4020</v>
      </c>
      <c r="H1203" s="1" t="s">
        <v>4021</v>
      </c>
    </row>
    <row r="1204" spans="1:8" ht="15.75" thickBot="1" x14ac:dyDescent="0.3">
      <c r="A1204" s="3">
        <v>1202</v>
      </c>
      <c r="B1204" s="5" t="s">
        <v>4219</v>
      </c>
      <c r="C1204" s="3" t="s">
        <v>2176</v>
      </c>
      <c r="D1204" s="7">
        <v>100</v>
      </c>
      <c r="E1204" s="160">
        <v>100.00034633533919</v>
      </c>
      <c r="F1204" s="157">
        <v>2309908</v>
      </c>
      <c r="G1204" s="3" t="s">
        <v>4220</v>
      </c>
      <c r="H1204" s="1" t="s">
        <v>4221</v>
      </c>
    </row>
    <row r="1205" spans="1:8" ht="15.75" thickTop="1" x14ac:dyDescent="0.25">
      <c r="A1205" s="2">
        <v>1203</v>
      </c>
      <c r="B1205" s="5" t="s">
        <v>4071</v>
      </c>
      <c r="C1205" s="3" t="s">
        <v>2176</v>
      </c>
      <c r="D1205" s="7">
        <v>49</v>
      </c>
      <c r="E1205" s="160">
        <v>48.92</v>
      </c>
      <c r="F1205" s="157">
        <v>1467600</v>
      </c>
      <c r="G1205" s="3" t="s">
        <v>4072</v>
      </c>
      <c r="H1205" s="1" t="s">
        <v>4073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60">
        <v>48.963211133199522</v>
      </c>
      <c r="F1206" s="157">
        <v>6081128</v>
      </c>
      <c r="G1206" s="3" t="s">
        <v>1275</v>
      </c>
      <c r="H1206" s="1" t="s">
        <v>1916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60">
        <v>47.785161536951527</v>
      </c>
      <c r="F1207" s="157">
        <v>16187773</v>
      </c>
      <c r="G1207" s="3" t="s">
        <v>956</v>
      </c>
      <c r="H1207" s="1" t="s">
        <v>1588</v>
      </c>
    </row>
    <row r="1208" spans="1:8" ht="15.75" thickBot="1" x14ac:dyDescent="0.3">
      <c r="A1208" s="3">
        <v>1206</v>
      </c>
      <c r="B1208" s="5" t="s">
        <v>3594</v>
      </c>
      <c r="C1208" s="3" t="s">
        <v>2176</v>
      </c>
      <c r="D1208" s="7">
        <v>49</v>
      </c>
      <c r="E1208" s="160">
        <v>49.000000000000007</v>
      </c>
      <c r="F1208" s="157">
        <v>694183</v>
      </c>
      <c r="G1208" s="3" t="s">
        <v>3595</v>
      </c>
      <c r="H1208" s="1" t="s">
        <v>3596</v>
      </c>
    </row>
    <row r="1209" spans="1:8" ht="15.75" thickTop="1" x14ac:dyDescent="0.25">
      <c r="A1209" s="2">
        <v>1207</v>
      </c>
      <c r="B1209" s="5" t="s">
        <v>3597</v>
      </c>
      <c r="C1209" s="3" t="s">
        <v>2176</v>
      </c>
      <c r="D1209" s="7">
        <v>49</v>
      </c>
      <c r="E1209" s="160">
        <v>48.998000000000005</v>
      </c>
      <c r="F1209" s="157">
        <v>2449900</v>
      </c>
      <c r="G1209" s="3" t="s">
        <v>3598</v>
      </c>
      <c r="H1209" s="1" t="s">
        <v>3599</v>
      </c>
    </row>
    <row r="1210" spans="1:8" ht="15.75" thickBot="1" x14ac:dyDescent="0.3">
      <c r="A1210" s="3">
        <v>1208</v>
      </c>
      <c r="B1210" s="5" t="s">
        <v>3600</v>
      </c>
      <c r="C1210" s="3" t="s">
        <v>2176</v>
      </c>
      <c r="D1210" s="154">
        <v>49</v>
      </c>
      <c r="E1210" s="161">
        <v>49</v>
      </c>
      <c r="F1210" s="6">
        <v>612500</v>
      </c>
      <c r="G1210" s="3" t="s">
        <v>3601</v>
      </c>
      <c r="H1210" s="1" t="s">
        <v>3602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60">
        <v>48.499269291338578</v>
      </c>
      <c r="F1211" s="157">
        <v>30797036</v>
      </c>
      <c r="G1211" s="3" t="s">
        <v>957</v>
      </c>
      <c r="H1211" s="1" t="s">
        <v>1589</v>
      </c>
    </row>
    <row r="1212" spans="1:8" ht="15.75" thickBot="1" x14ac:dyDescent="0.3">
      <c r="A1212" s="3">
        <v>1210</v>
      </c>
      <c r="B1212" s="5" t="s">
        <v>3603</v>
      </c>
      <c r="C1212" s="3" t="s">
        <v>2176</v>
      </c>
      <c r="D1212" s="7">
        <v>49</v>
      </c>
      <c r="E1212" s="160">
        <v>46.2739619120931</v>
      </c>
      <c r="F1212" s="157">
        <v>13044653</v>
      </c>
      <c r="G1212" s="3" t="s">
        <v>3604</v>
      </c>
      <c r="H1212" s="1" t="s">
        <v>3605</v>
      </c>
    </row>
    <row r="1213" spans="1:8" ht="15.75" thickTop="1" x14ac:dyDescent="0.25">
      <c r="A1213" s="2">
        <v>1211</v>
      </c>
      <c r="B1213" s="5" t="s">
        <v>3606</v>
      </c>
      <c r="C1213" s="3" t="s">
        <v>2176</v>
      </c>
      <c r="D1213" s="7" t="s">
        <v>4942</v>
      </c>
      <c r="E1213" s="160" t="e">
        <v>#VALUE!</v>
      </c>
      <c r="F1213" s="157" t="s">
        <v>4942</v>
      </c>
      <c r="G1213" s="3" t="s">
        <v>3607</v>
      </c>
      <c r="H1213" s="1" t="s">
        <v>3608</v>
      </c>
    </row>
    <row r="1214" spans="1:8" ht="15.75" thickBot="1" x14ac:dyDescent="0.3">
      <c r="A1214" s="3">
        <v>1212</v>
      </c>
      <c r="B1214" s="5" t="s">
        <v>3609</v>
      </c>
      <c r="C1214" s="3" t="s">
        <v>2176</v>
      </c>
      <c r="D1214" s="7">
        <v>49</v>
      </c>
      <c r="E1214" s="160">
        <v>48.396288493000171</v>
      </c>
      <c r="F1214" s="157">
        <v>801670</v>
      </c>
      <c r="G1214" s="3" t="s">
        <v>3610</v>
      </c>
      <c r="H1214" s="1" t="s">
        <v>3611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60">
        <v>48.985419922133651</v>
      </c>
      <c r="F1215" s="157">
        <v>739817</v>
      </c>
      <c r="G1215" s="3" t="s">
        <v>1276</v>
      </c>
      <c r="H1215" s="1" t="s">
        <v>1917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154">
        <v>49</v>
      </c>
      <c r="E1216" s="161">
        <v>45.807993633699539</v>
      </c>
      <c r="F1216" s="6">
        <v>14885816</v>
      </c>
      <c r="G1216" s="3" t="s">
        <v>1277</v>
      </c>
      <c r="H1216" s="1" t="s">
        <v>1918</v>
      </c>
    </row>
    <row r="1217" spans="1:8" ht="15.75" thickTop="1" x14ac:dyDescent="0.25">
      <c r="A1217" s="2">
        <v>1215</v>
      </c>
      <c r="B1217" s="5" t="s">
        <v>4797</v>
      </c>
      <c r="C1217" s="3" t="s">
        <v>1</v>
      </c>
      <c r="D1217" s="7">
        <v>22.508600000000001</v>
      </c>
      <c r="E1217" s="160">
        <v>1.715956565707409E-7</v>
      </c>
      <c r="F1217" s="157">
        <v>6</v>
      </c>
      <c r="G1217" s="3" t="s">
        <v>4798</v>
      </c>
      <c r="H1217" s="1" t="s">
        <v>4799</v>
      </c>
    </row>
    <row r="1218" spans="1:8" ht="15.75" thickBot="1" x14ac:dyDescent="0.3">
      <c r="A1218" s="3">
        <v>1216</v>
      </c>
      <c r="B1218" s="5" t="s">
        <v>2040</v>
      </c>
      <c r="C1218" s="3" t="s">
        <v>1</v>
      </c>
      <c r="D1218" s="7">
        <v>49</v>
      </c>
      <c r="E1218" s="160">
        <v>34.052687156407018</v>
      </c>
      <c r="F1218" s="157">
        <v>13018407</v>
      </c>
      <c r="G1218" s="3" t="s">
        <v>2108</v>
      </c>
      <c r="H1218" s="1" t="s">
        <v>2109</v>
      </c>
    </row>
    <row r="1219" spans="1:8" ht="15.75" thickTop="1" x14ac:dyDescent="0.25">
      <c r="A1219" s="2">
        <v>1217</v>
      </c>
      <c r="B1219" s="5" t="s">
        <v>2041</v>
      </c>
      <c r="C1219" s="3" t="s">
        <v>1</v>
      </c>
      <c r="D1219" s="7">
        <v>46.38</v>
      </c>
      <c r="E1219" s="160">
        <v>42.763325441388439</v>
      </c>
      <c r="F1219" s="157">
        <v>151070684</v>
      </c>
      <c r="G1219" s="3" t="s">
        <v>2110</v>
      </c>
      <c r="H1219" s="1" t="s">
        <v>2111</v>
      </c>
    </row>
    <row r="1220" spans="1:8" ht="15.75" thickBot="1" x14ac:dyDescent="0.3">
      <c r="A1220" s="3">
        <v>1218</v>
      </c>
      <c r="B1220" s="5" t="s">
        <v>4966</v>
      </c>
      <c r="C1220" s="3" t="s">
        <v>2176</v>
      </c>
      <c r="D1220" s="7">
        <v>100</v>
      </c>
      <c r="E1220" s="160">
        <v>99.972222222222214</v>
      </c>
      <c r="F1220" s="157">
        <v>35990000</v>
      </c>
      <c r="G1220" s="3" t="s">
        <v>4967</v>
      </c>
      <c r="H1220" s="1" t="s">
        <v>4968</v>
      </c>
    </row>
    <row r="1221" spans="1:8" ht="15.75" thickTop="1" x14ac:dyDescent="0.25">
      <c r="A1221" s="2">
        <v>1219</v>
      </c>
      <c r="B1221" s="5" t="s">
        <v>4074</v>
      </c>
      <c r="C1221" s="3" t="s">
        <v>2176</v>
      </c>
      <c r="D1221" s="7">
        <v>49</v>
      </c>
      <c r="E1221" s="160">
        <v>49</v>
      </c>
      <c r="F1221" s="157">
        <v>4900000</v>
      </c>
      <c r="G1221" s="3" t="s">
        <v>4075</v>
      </c>
      <c r="H1221" s="1" t="s">
        <v>4076</v>
      </c>
    </row>
    <row r="1222" spans="1:8" ht="15.75" thickBot="1" x14ac:dyDescent="0.3">
      <c r="A1222" s="3">
        <v>1220</v>
      </c>
      <c r="B1222" s="5" t="s">
        <v>4006</v>
      </c>
      <c r="C1222" s="3" t="s">
        <v>2176</v>
      </c>
      <c r="D1222" s="7">
        <v>49</v>
      </c>
      <c r="E1222" s="160">
        <v>48.991614255765207</v>
      </c>
      <c r="F1222" s="157">
        <v>11684500</v>
      </c>
      <c r="G1222" s="3" t="s">
        <v>5031</v>
      </c>
      <c r="H1222" s="1" t="s">
        <v>4007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60">
        <v>34.721606158168328</v>
      </c>
      <c r="F1223" s="157">
        <v>7272055</v>
      </c>
      <c r="G1223" s="3" t="s">
        <v>958</v>
      </c>
      <c r="H1223" s="1" t="s">
        <v>1590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7">
        <v>49</v>
      </c>
      <c r="E1224" s="161">
        <v>9.2370885362004266E-6</v>
      </c>
      <c r="F1224" s="6">
        <v>5</v>
      </c>
      <c r="G1224" s="3" t="s">
        <v>959</v>
      </c>
      <c r="H1224" s="1" t="s">
        <v>1591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60">
        <v>52.199021047245118</v>
      </c>
      <c r="F1225" s="157">
        <v>8731894</v>
      </c>
      <c r="G1225" s="3" t="s">
        <v>960</v>
      </c>
      <c r="H1225" s="1" t="s">
        <v>1592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60">
        <v>4.2445658945685139E-2</v>
      </c>
      <c r="F1226" s="157">
        <v>19281</v>
      </c>
      <c r="G1226" s="3" t="s">
        <v>961</v>
      </c>
      <c r="H1226" s="1" t="s">
        <v>1593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60">
        <v>43.807310898108042</v>
      </c>
      <c r="F1227" s="157">
        <v>11760848</v>
      </c>
      <c r="G1227" s="3" t="s">
        <v>1278</v>
      </c>
      <c r="H1227" s="1" t="s">
        <v>1919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60">
        <v>29.562558648733191</v>
      </c>
      <c r="F1228" s="157">
        <v>3780460</v>
      </c>
      <c r="G1228" s="3" t="s">
        <v>962</v>
      </c>
      <c r="H1228" s="1" t="s">
        <v>1594</v>
      </c>
    </row>
    <row r="1229" spans="1:8" ht="15.75" thickTop="1" x14ac:dyDescent="0.25">
      <c r="A1229" s="2">
        <v>1227</v>
      </c>
      <c r="B1229" s="5" t="s">
        <v>3612</v>
      </c>
      <c r="C1229" s="3" t="s">
        <v>2176</v>
      </c>
      <c r="D1229" s="7">
        <v>49</v>
      </c>
      <c r="E1229" s="160">
        <v>46.548372944594909</v>
      </c>
      <c r="F1229" s="157">
        <v>6981446</v>
      </c>
      <c r="G1229" s="3" t="s">
        <v>3613</v>
      </c>
      <c r="H1229" s="1" t="s">
        <v>3614</v>
      </c>
    </row>
    <row r="1230" spans="1:8" ht="15.75" thickBot="1" x14ac:dyDescent="0.3">
      <c r="A1230" s="3">
        <v>1228</v>
      </c>
      <c r="B1230" s="5" t="s">
        <v>3615</v>
      </c>
      <c r="C1230" s="3" t="s">
        <v>2176</v>
      </c>
      <c r="D1230" s="7">
        <v>49</v>
      </c>
      <c r="E1230" s="160">
        <v>48.998784933171322</v>
      </c>
      <c r="F1230" s="157">
        <v>4032600</v>
      </c>
      <c r="G1230" s="3" t="s">
        <v>3616</v>
      </c>
      <c r="H1230" s="1" t="s">
        <v>3617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60">
        <v>46.855339999999998</v>
      </c>
      <c r="F1231" s="157">
        <v>46855340</v>
      </c>
      <c r="G1231" s="3" t="s">
        <v>963</v>
      </c>
      <c r="H1231" s="1" t="s">
        <v>1595</v>
      </c>
    </row>
    <row r="1232" spans="1:8" ht="15.75" thickBot="1" x14ac:dyDescent="0.3">
      <c r="A1232" s="3">
        <v>1230</v>
      </c>
      <c r="B1232" s="5" t="s">
        <v>2042</v>
      </c>
      <c r="C1232" s="3" t="s">
        <v>1</v>
      </c>
      <c r="D1232" s="7">
        <v>49</v>
      </c>
      <c r="E1232" s="160">
        <v>46.259236732259993</v>
      </c>
      <c r="F1232" s="157">
        <v>7757674</v>
      </c>
      <c r="G1232" s="3" t="s">
        <v>2112</v>
      </c>
      <c r="H1232" s="1" t="s">
        <v>2113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60">
        <v>15.088432120907067</v>
      </c>
      <c r="F1233" s="157">
        <v>12317431</v>
      </c>
      <c r="G1233" s="3" t="s">
        <v>964</v>
      </c>
      <c r="H1233" s="1" t="s">
        <v>1596</v>
      </c>
    </row>
    <row r="1234" spans="1:8" ht="15.75" thickBot="1" x14ac:dyDescent="0.3">
      <c r="A1234" s="3">
        <v>1232</v>
      </c>
      <c r="B1234" s="5" t="s">
        <v>3618</v>
      </c>
      <c r="C1234" s="3" t="s">
        <v>1</v>
      </c>
      <c r="D1234" s="154">
        <v>49</v>
      </c>
      <c r="E1234" s="161">
        <v>40.141834975369456</v>
      </c>
      <c r="F1234" s="6">
        <v>32595170</v>
      </c>
      <c r="G1234" s="3" t="s">
        <v>3619</v>
      </c>
      <c r="H1234" s="1" t="s">
        <v>3620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154">
        <v>49</v>
      </c>
      <c r="E1235" s="161">
        <v>48.831914019110641</v>
      </c>
      <c r="F1235" s="6">
        <v>14375676</v>
      </c>
      <c r="G1235" s="3" t="s">
        <v>1279</v>
      </c>
      <c r="H1235" s="1" t="s">
        <v>1920</v>
      </c>
    </row>
    <row r="1236" spans="1:8" ht="15.75" thickBot="1" x14ac:dyDescent="0.3">
      <c r="A1236" s="3">
        <v>1234</v>
      </c>
      <c r="B1236" s="5" t="s">
        <v>3621</v>
      </c>
      <c r="C1236" s="3" t="s">
        <v>2176</v>
      </c>
      <c r="D1236" s="7">
        <v>49</v>
      </c>
      <c r="E1236" s="160">
        <v>47.923567264520806</v>
      </c>
      <c r="F1236" s="157">
        <v>5858843</v>
      </c>
      <c r="G1236" s="3" t="s">
        <v>3622</v>
      </c>
      <c r="H1236" s="1" t="s">
        <v>3623</v>
      </c>
    </row>
    <row r="1237" spans="1:8" ht="15.75" thickTop="1" x14ac:dyDescent="0.25">
      <c r="A1237" s="2">
        <v>1235</v>
      </c>
      <c r="B1237" s="5" t="s">
        <v>4930</v>
      </c>
      <c r="C1237" s="3" t="s">
        <v>694</v>
      </c>
      <c r="D1237" s="7">
        <v>0</v>
      </c>
      <c r="E1237" s="160" t="e">
        <v>#VALUE!</v>
      </c>
      <c r="F1237" s="157" t="s">
        <v>4942</v>
      </c>
      <c r="G1237" s="3" t="s">
        <v>4931</v>
      </c>
      <c r="H1237" s="1" t="s">
        <v>4932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7">
        <v>49</v>
      </c>
      <c r="E1238" s="161">
        <v>46.319529411764705</v>
      </c>
      <c r="F1238" s="6">
        <v>3937160</v>
      </c>
      <c r="G1238" s="3" t="s">
        <v>965</v>
      </c>
      <c r="H1238" s="1" t="s">
        <v>1597</v>
      </c>
    </row>
    <row r="1239" spans="1:8" ht="15.75" thickTop="1" x14ac:dyDescent="0.25">
      <c r="A1239" s="2">
        <v>1237</v>
      </c>
      <c r="B1239" s="5" t="s">
        <v>3624</v>
      </c>
      <c r="C1239" s="3" t="s">
        <v>2176</v>
      </c>
      <c r="D1239" s="7">
        <v>49</v>
      </c>
      <c r="E1239" s="160">
        <v>48.999963862823279</v>
      </c>
      <c r="F1239" s="157">
        <v>813566</v>
      </c>
      <c r="G1239" s="3" t="s">
        <v>3625</v>
      </c>
      <c r="H1239" s="1" t="s">
        <v>3626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60">
        <v>47.956498434435488</v>
      </c>
      <c r="F1240" s="157">
        <v>14118326</v>
      </c>
      <c r="G1240" s="3" t="s">
        <v>4670</v>
      </c>
      <c r="H1240" s="1" t="s">
        <v>1921</v>
      </c>
    </row>
    <row r="1241" spans="1:8" ht="15.75" thickTop="1" x14ac:dyDescent="0.25">
      <c r="A1241" s="2">
        <v>1239</v>
      </c>
      <c r="B1241" s="5" t="s">
        <v>3627</v>
      </c>
      <c r="C1241" s="3" t="s">
        <v>2176</v>
      </c>
      <c r="D1241" s="7">
        <v>49</v>
      </c>
      <c r="E1241" s="160">
        <v>49</v>
      </c>
      <c r="F1241" s="157">
        <v>2450000</v>
      </c>
      <c r="G1241" s="3" t="s">
        <v>3628</v>
      </c>
      <c r="H1241" s="1" t="s">
        <v>3629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60">
        <v>48.991222071422804</v>
      </c>
      <c r="F1242" s="157">
        <v>2793940</v>
      </c>
      <c r="G1242" s="3" t="s">
        <v>1280</v>
      </c>
      <c r="H1242" s="1" t="s">
        <v>1922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60">
        <v>16.961964920953605</v>
      </c>
      <c r="F1243" s="157">
        <v>2854697</v>
      </c>
      <c r="G1243" s="3" t="s">
        <v>1281</v>
      </c>
      <c r="H1243" s="1" t="s">
        <v>1923</v>
      </c>
    </row>
    <row r="1244" spans="1:8" ht="15.75" thickBot="1" x14ac:dyDescent="0.3">
      <c r="A1244" s="3">
        <v>1242</v>
      </c>
      <c r="B1244" s="5" t="s">
        <v>4787</v>
      </c>
      <c r="C1244" s="3" t="s">
        <v>1</v>
      </c>
      <c r="D1244" s="7">
        <v>49</v>
      </c>
      <c r="E1244" s="160">
        <v>48.941098513222904</v>
      </c>
      <c r="F1244" s="157">
        <v>13360915</v>
      </c>
      <c r="G1244" s="3" t="s">
        <v>4788</v>
      </c>
      <c r="H1244" s="1" t="s">
        <v>4789</v>
      </c>
    </row>
    <row r="1245" spans="1:8" ht="15.75" thickTop="1" x14ac:dyDescent="0.25">
      <c r="A1245" s="2">
        <v>1243</v>
      </c>
      <c r="B1245" s="5" t="s">
        <v>3630</v>
      </c>
      <c r="C1245" s="3" t="s">
        <v>2176</v>
      </c>
      <c r="D1245" s="7">
        <v>49</v>
      </c>
      <c r="E1245" s="160">
        <v>48.216162121591196</v>
      </c>
      <c r="F1245" s="157">
        <v>4818000</v>
      </c>
      <c r="G1245" s="3" t="s">
        <v>3631</v>
      </c>
      <c r="H1245" s="1" t="s">
        <v>3632</v>
      </c>
    </row>
    <row r="1246" spans="1:8" ht="15.75" thickBot="1" x14ac:dyDescent="0.3">
      <c r="A1246" s="3">
        <v>1244</v>
      </c>
      <c r="B1246" s="5" t="s">
        <v>606</v>
      </c>
      <c r="C1246" s="3" t="s">
        <v>2176</v>
      </c>
      <c r="D1246" s="7">
        <v>49</v>
      </c>
      <c r="E1246" s="161">
        <v>48.984728082763937</v>
      </c>
      <c r="F1246" s="6">
        <v>6632155</v>
      </c>
      <c r="G1246" s="3" t="s">
        <v>1282</v>
      </c>
      <c r="H1246" s="1" t="s">
        <v>1924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60">
        <v>45.189657028667163</v>
      </c>
      <c r="F1247" s="157">
        <v>5162724</v>
      </c>
      <c r="G1247" s="3" t="s">
        <v>1283</v>
      </c>
      <c r="H1247" s="1" t="s">
        <v>1925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60">
        <v>48.546527704649399</v>
      </c>
      <c r="F1248" s="157">
        <v>6408030</v>
      </c>
      <c r="G1248" s="3" t="s">
        <v>966</v>
      </c>
      <c r="H1248" s="1" t="s">
        <v>1598</v>
      </c>
    </row>
    <row r="1249" spans="1:8" ht="15.75" thickTop="1" x14ac:dyDescent="0.25">
      <c r="A1249" s="2">
        <v>1247</v>
      </c>
      <c r="B1249" s="5" t="s">
        <v>2043</v>
      </c>
      <c r="C1249" s="3" t="s">
        <v>1</v>
      </c>
      <c r="D1249" s="7">
        <v>49</v>
      </c>
      <c r="E1249" s="160">
        <v>54.267022727272732</v>
      </c>
      <c r="F1249" s="157">
        <v>23877490</v>
      </c>
      <c r="G1249" s="3" t="s">
        <v>2114</v>
      </c>
      <c r="H1249" s="1" t="s">
        <v>2115</v>
      </c>
    </row>
    <row r="1250" spans="1:8" ht="15.75" thickBot="1" x14ac:dyDescent="0.3">
      <c r="A1250" s="3">
        <v>1248</v>
      </c>
      <c r="B1250" s="5" t="s">
        <v>3953</v>
      </c>
      <c r="C1250" s="3" t="s">
        <v>2176</v>
      </c>
      <c r="D1250" s="7">
        <v>49</v>
      </c>
      <c r="E1250" s="160">
        <v>49.000000303072454</v>
      </c>
      <c r="F1250" s="157">
        <v>16167751</v>
      </c>
      <c r="G1250" s="3" t="s">
        <v>3954</v>
      </c>
      <c r="H1250" s="1" t="s">
        <v>3955</v>
      </c>
    </row>
    <row r="1251" spans="1:8" ht="15.75" thickTop="1" x14ac:dyDescent="0.25">
      <c r="A1251" s="2">
        <v>1249</v>
      </c>
      <c r="B1251" s="5" t="s">
        <v>3633</v>
      </c>
      <c r="C1251" s="3" t="s">
        <v>2176</v>
      </c>
      <c r="D1251" s="7">
        <v>49</v>
      </c>
      <c r="E1251" s="160">
        <v>48.999976315384345</v>
      </c>
      <c r="F1251" s="157">
        <v>827541</v>
      </c>
      <c r="G1251" s="3" t="s">
        <v>3634</v>
      </c>
      <c r="H1251" s="1" t="s">
        <v>3635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60">
        <v>54.333333333333343</v>
      </c>
      <c r="F1252" s="157">
        <v>1467000</v>
      </c>
      <c r="G1252" s="3" t="s">
        <v>1284</v>
      </c>
      <c r="H1252" s="1" t="s">
        <v>1926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154">
        <v>35</v>
      </c>
      <c r="E1253" s="161">
        <v>28.22977689410051</v>
      </c>
      <c r="F1253" s="6">
        <v>6935788</v>
      </c>
      <c r="G1253" s="3" t="s">
        <v>1285</v>
      </c>
      <c r="H1253" s="1" t="s">
        <v>1927</v>
      </c>
    </row>
    <row r="1254" spans="1:8" ht="15.75" thickBot="1" x14ac:dyDescent="0.3">
      <c r="A1254" s="3">
        <v>1252</v>
      </c>
      <c r="B1254" s="5" t="s">
        <v>3636</v>
      </c>
      <c r="C1254" s="3" t="s">
        <v>2176</v>
      </c>
      <c r="D1254" s="7">
        <v>49</v>
      </c>
      <c r="E1254" s="160">
        <v>48.999996967666227</v>
      </c>
      <c r="F1254" s="157">
        <v>1615917</v>
      </c>
      <c r="G1254" s="3" t="s">
        <v>3637</v>
      </c>
      <c r="H1254" s="1" t="s">
        <v>3638</v>
      </c>
    </row>
    <row r="1255" spans="1:8" ht="15.75" thickTop="1" x14ac:dyDescent="0.25">
      <c r="A1255" s="2">
        <v>1253</v>
      </c>
      <c r="B1255" s="5" t="s">
        <v>3639</v>
      </c>
      <c r="C1255" s="3" t="s">
        <v>2176</v>
      </c>
      <c r="D1255" s="7">
        <v>49</v>
      </c>
      <c r="E1255" s="160">
        <v>48.819527811124459</v>
      </c>
      <c r="F1255" s="157">
        <v>2440000</v>
      </c>
      <c r="G1255" s="3" t="s">
        <v>3640</v>
      </c>
      <c r="H1255" s="1" t="s">
        <v>3641</v>
      </c>
    </row>
    <row r="1256" spans="1:8" ht="15.75" thickBot="1" x14ac:dyDescent="0.3">
      <c r="A1256" s="3">
        <v>1254</v>
      </c>
      <c r="B1256" s="33" t="s">
        <v>269</v>
      </c>
      <c r="C1256" s="46" t="s">
        <v>1</v>
      </c>
      <c r="D1256" s="153">
        <v>49</v>
      </c>
      <c r="E1256" s="161">
        <v>42.221559263942162</v>
      </c>
      <c r="F1256" s="6">
        <v>4040561</v>
      </c>
      <c r="G1256" s="3" t="s">
        <v>967</v>
      </c>
      <c r="H1256" s="1" t="s">
        <v>1599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60">
        <v>38.710229414830778</v>
      </c>
      <c r="F1257" s="157">
        <v>31994113</v>
      </c>
      <c r="G1257" s="3" t="s">
        <v>1286</v>
      </c>
      <c r="H1257" s="1" t="s">
        <v>1928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60">
        <v>34.704358781285642</v>
      </c>
      <c r="F1258" s="157">
        <v>9024223</v>
      </c>
      <c r="G1258" s="3" t="s">
        <v>968</v>
      </c>
      <c r="H1258" s="1" t="s">
        <v>1600</v>
      </c>
    </row>
    <row r="1259" spans="1:8" ht="15.75" thickTop="1" x14ac:dyDescent="0.25">
      <c r="A1259" s="2">
        <v>1257</v>
      </c>
      <c r="B1259" s="5" t="s">
        <v>3642</v>
      </c>
      <c r="C1259" s="3" t="s">
        <v>2176</v>
      </c>
      <c r="D1259" s="7">
        <v>49</v>
      </c>
      <c r="E1259" s="160">
        <v>49.002945286373254</v>
      </c>
      <c r="F1259" s="157">
        <v>90159980</v>
      </c>
      <c r="G1259" s="3" t="s">
        <v>3643</v>
      </c>
      <c r="H1259" s="1" t="s">
        <v>3644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60">
        <v>48.911553333333337</v>
      </c>
      <c r="F1260" s="157">
        <v>14673466</v>
      </c>
      <c r="G1260" s="3" t="s">
        <v>969</v>
      </c>
      <c r="H1260" s="1" t="s">
        <v>1601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154">
        <v>49</v>
      </c>
      <c r="E1261" s="161">
        <v>48.764651162790699</v>
      </c>
      <c r="F1261" s="6">
        <v>4193760</v>
      </c>
      <c r="G1261" s="3" t="s">
        <v>1287</v>
      </c>
      <c r="H1261" s="1" t="s">
        <v>1929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60">
        <v>51.908065704890781</v>
      </c>
      <c r="F1262" s="157">
        <v>5570893</v>
      </c>
      <c r="G1262" s="3" t="s">
        <v>1288</v>
      </c>
      <c r="H1262" s="1" t="s">
        <v>1930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60">
        <v>1.7877636415756386</v>
      </c>
      <c r="F1263" s="157">
        <v>536965</v>
      </c>
      <c r="G1263" s="3" t="s">
        <v>1289</v>
      </c>
      <c r="H1263" s="1" t="s">
        <v>1931</v>
      </c>
    </row>
    <row r="1264" spans="1:8" ht="15.75" thickBot="1" x14ac:dyDescent="0.3">
      <c r="A1264" s="3">
        <v>1262</v>
      </c>
      <c r="B1264" s="5" t="s">
        <v>3645</v>
      </c>
      <c r="C1264" s="3" t="s">
        <v>2176</v>
      </c>
      <c r="D1264" s="7">
        <v>49</v>
      </c>
      <c r="E1264" s="160">
        <v>53.505956336119922</v>
      </c>
      <c r="F1264" s="157">
        <v>7843085</v>
      </c>
      <c r="G1264" s="3" t="s">
        <v>3646</v>
      </c>
      <c r="H1264" s="1" t="s">
        <v>3647</v>
      </c>
    </row>
    <row r="1265" spans="1:8" ht="15.75" thickTop="1" x14ac:dyDescent="0.25">
      <c r="A1265" s="2">
        <v>1263</v>
      </c>
      <c r="B1265" s="5" t="s">
        <v>4077</v>
      </c>
      <c r="C1265" s="3" t="s">
        <v>1</v>
      </c>
      <c r="D1265" s="7">
        <v>49</v>
      </c>
      <c r="E1265" s="160">
        <v>48.730696231100886</v>
      </c>
      <c r="F1265" s="157">
        <v>9122284</v>
      </c>
      <c r="G1265" s="3" t="s">
        <v>4078</v>
      </c>
      <c r="H1265" s="1" t="s">
        <v>4651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60">
        <v>66.91415575022782</v>
      </c>
      <c r="F1266" s="157">
        <v>47323598</v>
      </c>
      <c r="G1266" s="3" t="s">
        <v>970</v>
      </c>
      <c r="H1266" s="1" t="s">
        <v>4652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60">
        <v>48.758876747878304</v>
      </c>
      <c r="F1267" s="157">
        <v>49076102</v>
      </c>
      <c r="G1267" s="3" t="s">
        <v>971</v>
      </c>
      <c r="H1267" s="1" t="s">
        <v>1602</v>
      </c>
    </row>
    <row r="1268" spans="1:8" ht="15.75" thickBot="1" x14ac:dyDescent="0.3">
      <c r="A1268" s="3">
        <v>1266</v>
      </c>
      <c r="B1268" s="5" t="s">
        <v>4082</v>
      </c>
      <c r="C1268" s="3" t="s">
        <v>2176</v>
      </c>
      <c r="D1268" s="7">
        <v>0</v>
      </c>
      <c r="E1268" s="160" t="e">
        <v>#VALUE!</v>
      </c>
      <c r="F1268" s="157" t="s">
        <v>4942</v>
      </c>
      <c r="G1268" s="3" t="s">
        <v>4083</v>
      </c>
      <c r="H1268" s="1" t="s">
        <v>4084</v>
      </c>
    </row>
    <row r="1269" spans="1:8" ht="15.75" thickTop="1" x14ac:dyDescent="0.25">
      <c r="A1269" s="2">
        <v>1267</v>
      </c>
      <c r="B1269" s="5" t="s">
        <v>3648</v>
      </c>
      <c r="C1269" s="3" t="s">
        <v>2176</v>
      </c>
      <c r="D1269" s="7">
        <v>49</v>
      </c>
      <c r="E1269" s="160">
        <v>48.559214855932929</v>
      </c>
      <c r="F1269" s="157">
        <v>3394192</v>
      </c>
      <c r="G1269" s="3" t="s">
        <v>3649</v>
      </c>
      <c r="H1269" s="1" t="s">
        <v>3650</v>
      </c>
    </row>
    <row r="1270" spans="1:8" ht="15.75" thickBot="1" x14ac:dyDescent="0.3">
      <c r="A1270" s="3">
        <v>1268</v>
      </c>
      <c r="B1270" s="5" t="s">
        <v>2061</v>
      </c>
      <c r="C1270" s="3" t="s">
        <v>694</v>
      </c>
      <c r="D1270" s="7">
        <v>49</v>
      </c>
      <c r="E1270" s="160">
        <v>49</v>
      </c>
      <c r="F1270" s="157">
        <v>4900000</v>
      </c>
      <c r="G1270" s="3" t="s">
        <v>2161</v>
      </c>
      <c r="H1270" s="1" t="s">
        <v>2162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60">
        <v>48.145193548387105</v>
      </c>
      <c r="F1271" s="157">
        <v>5970004</v>
      </c>
      <c r="G1271" s="3" t="s">
        <v>1290</v>
      </c>
      <c r="H1271" s="1" t="s">
        <v>1932</v>
      </c>
    </row>
    <row r="1272" spans="1:8" ht="15.75" thickBot="1" x14ac:dyDescent="0.3">
      <c r="A1272" s="3">
        <v>1270</v>
      </c>
      <c r="B1272" s="5" t="s">
        <v>3651</v>
      </c>
      <c r="C1272" s="3" t="s">
        <v>2176</v>
      </c>
      <c r="D1272" s="7">
        <v>49</v>
      </c>
      <c r="E1272" s="160">
        <v>49</v>
      </c>
      <c r="F1272" s="157">
        <v>8820000</v>
      </c>
      <c r="G1272" s="3" t="s">
        <v>3652</v>
      </c>
      <c r="H1272" s="1" t="s">
        <v>3653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60">
        <v>48.7301</v>
      </c>
      <c r="F1273" s="157">
        <v>34111070</v>
      </c>
      <c r="G1273" s="3" t="s">
        <v>972</v>
      </c>
      <c r="H1273" s="1" t="s">
        <v>1603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60">
        <v>1.262921529002256E-5</v>
      </c>
      <c r="F1274" s="157">
        <v>6</v>
      </c>
      <c r="G1274" s="3" t="s">
        <v>973</v>
      </c>
      <c r="H1274" s="1" t="s">
        <v>1604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60">
        <v>46.937993892290194</v>
      </c>
      <c r="F1275" s="157">
        <v>17309784</v>
      </c>
      <c r="G1275" s="3" t="s">
        <v>974</v>
      </c>
      <c r="H1275" s="1" t="s">
        <v>1605</v>
      </c>
    </row>
    <row r="1276" spans="1:8" ht="15.75" thickBot="1" x14ac:dyDescent="0.3">
      <c r="A1276" s="3">
        <v>1274</v>
      </c>
      <c r="B1276" s="5" t="s">
        <v>3654</v>
      </c>
      <c r="C1276" s="3" t="s">
        <v>2176</v>
      </c>
      <c r="D1276" s="7">
        <v>49</v>
      </c>
      <c r="E1276" s="160">
        <v>48.999989275794398</v>
      </c>
      <c r="F1276" s="157">
        <v>2284551</v>
      </c>
      <c r="G1276" s="3" t="s">
        <v>3655</v>
      </c>
      <c r="H1276" s="1" t="s">
        <v>3656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60">
        <v>40.456833333333329</v>
      </c>
      <c r="F1277" s="157">
        <v>2427410</v>
      </c>
      <c r="G1277" s="3" t="s">
        <v>1291</v>
      </c>
      <c r="H1277" s="1" t="s">
        <v>1933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60">
        <v>37.251706884012478</v>
      </c>
      <c r="F1278" s="157">
        <v>11094430</v>
      </c>
      <c r="G1278" s="3" t="s">
        <v>975</v>
      </c>
      <c r="H1278" s="1" t="s">
        <v>1606</v>
      </c>
    </row>
    <row r="1279" spans="1:8" ht="15.75" thickTop="1" x14ac:dyDescent="0.25">
      <c r="A1279" s="2">
        <v>1277</v>
      </c>
      <c r="B1279" s="5" t="s">
        <v>3657</v>
      </c>
      <c r="C1279" s="3" t="s">
        <v>2176</v>
      </c>
      <c r="D1279" s="7">
        <v>49</v>
      </c>
      <c r="E1279" s="160">
        <v>48.646396590640819</v>
      </c>
      <c r="F1279" s="157">
        <v>5584115</v>
      </c>
      <c r="G1279" s="3" t="s">
        <v>3658</v>
      </c>
      <c r="H1279" s="1" t="s">
        <v>3659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60">
        <v>46.733090909090905</v>
      </c>
      <c r="F1280" s="157">
        <v>8996120</v>
      </c>
      <c r="G1280" s="3" t="s">
        <v>976</v>
      </c>
      <c r="H1280" s="1" t="s">
        <v>1607</v>
      </c>
    </row>
    <row r="1281" spans="1:8" ht="15.75" thickTop="1" x14ac:dyDescent="0.25">
      <c r="A1281" s="2">
        <v>1279</v>
      </c>
      <c r="B1281" s="5" t="s">
        <v>3660</v>
      </c>
      <c r="C1281" s="3" t="s">
        <v>2176</v>
      </c>
      <c r="D1281" s="7">
        <v>49</v>
      </c>
      <c r="E1281" s="160">
        <v>48.840624999999996</v>
      </c>
      <c r="F1281" s="157">
        <v>7814500</v>
      </c>
      <c r="G1281" s="3" t="s">
        <v>3661</v>
      </c>
      <c r="H1281" s="1" t="s">
        <v>3662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60">
        <v>32.108964026035771</v>
      </c>
      <c r="F1282" s="157">
        <v>16634752</v>
      </c>
      <c r="G1282" s="3" t="s">
        <v>1292</v>
      </c>
      <c r="H1282" s="1" t="s">
        <v>1934</v>
      </c>
    </row>
    <row r="1283" spans="1:8" ht="15.75" thickTop="1" x14ac:dyDescent="0.25">
      <c r="A1283" s="2">
        <v>1281</v>
      </c>
      <c r="B1283" s="5" t="s">
        <v>2044</v>
      </c>
      <c r="C1283" s="3" t="s">
        <v>1</v>
      </c>
      <c r="D1283" s="7">
        <v>49</v>
      </c>
      <c r="E1283" s="160">
        <v>48.980247619047617</v>
      </c>
      <c r="F1283" s="157">
        <v>25714630</v>
      </c>
      <c r="G1283" s="3" t="s">
        <v>2116</v>
      </c>
      <c r="H1283" s="1" t="s">
        <v>2117</v>
      </c>
    </row>
    <row r="1284" spans="1:8" ht="15.75" thickBot="1" x14ac:dyDescent="0.3">
      <c r="A1284" s="3">
        <v>1282</v>
      </c>
      <c r="B1284" s="5" t="s">
        <v>3663</v>
      </c>
      <c r="C1284" s="3" t="s">
        <v>2176</v>
      </c>
      <c r="D1284" s="7">
        <v>49</v>
      </c>
      <c r="E1284" s="160">
        <v>49.109734855815759</v>
      </c>
      <c r="F1284" s="157">
        <v>2842000</v>
      </c>
      <c r="G1284" s="3" t="s">
        <v>3664</v>
      </c>
      <c r="H1284" s="1" t="s">
        <v>3665</v>
      </c>
    </row>
    <row r="1285" spans="1:8" ht="15.75" thickTop="1" x14ac:dyDescent="0.25">
      <c r="A1285" s="2">
        <v>1283</v>
      </c>
      <c r="B1285" s="5" t="s">
        <v>3666</v>
      </c>
      <c r="C1285" s="3" t="s">
        <v>2176</v>
      </c>
      <c r="D1285" s="7">
        <v>49</v>
      </c>
      <c r="E1285" s="160">
        <v>49</v>
      </c>
      <c r="F1285" s="157">
        <v>3479000</v>
      </c>
      <c r="G1285" s="3" t="s">
        <v>3667</v>
      </c>
      <c r="H1285" s="1" t="s">
        <v>3668</v>
      </c>
    </row>
    <row r="1286" spans="1:8" ht="15.75" thickBot="1" x14ac:dyDescent="0.3">
      <c r="A1286" s="3">
        <v>1284</v>
      </c>
      <c r="B1286" s="5" t="s">
        <v>3669</v>
      </c>
      <c r="C1286" s="3" t="s">
        <v>2176</v>
      </c>
      <c r="D1286" s="7">
        <v>49</v>
      </c>
      <c r="E1286" s="160">
        <v>48.937999999999995</v>
      </c>
      <c r="F1286" s="157">
        <v>9787600</v>
      </c>
      <c r="G1286" s="3" t="s">
        <v>3670</v>
      </c>
      <c r="H1286" s="1" t="s">
        <v>3671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60">
        <v>48.895803921568628</v>
      </c>
      <c r="F1287" s="157">
        <v>12468430</v>
      </c>
      <c r="G1287" s="3" t="s">
        <v>977</v>
      </c>
      <c r="H1287" s="1" t="s">
        <v>4653</v>
      </c>
    </row>
    <row r="1288" spans="1:8" ht="15.75" thickBot="1" x14ac:dyDescent="0.3">
      <c r="A1288" s="3">
        <v>1286</v>
      </c>
      <c r="B1288" s="5" t="s">
        <v>3672</v>
      </c>
      <c r="C1288" s="3" t="s">
        <v>2176</v>
      </c>
      <c r="D1288" s="7">
        <v>49</v>
      </c>
      <c r="E1288" s="160">
        <v>49</v>
      </c>
      <c r="F1288" s="157">
        <v>7840000</v>
      </c>
      <c r="G1288" s="3" t="s">
        <v>3673</v>
      </c>
      <c r="H1288" s="1" t="s">
        <v>3674</v>
      </c>
    </row>
    <row r="1289" spans="1:8" ht="15.75" thickTop="1" x14ac:dyDescent="0.25">
      <c r="A1289" s="2">
        <v>1287</v>
      </c>
      <c r="B1289" s="5" t="s">
        <v>3675</v>
      </c>
      <c r="C1289" s="3" t="s">
        <v>2176</v>
      </c>
      <c r="D1289" s="7">
        <v>49</v>
      </c>
      <c r="E1289" s="160">
        <v>45.742800788954639</v>
      </c>
      <c r="F1289" s="157">
        <v>11595800</v>
      </c>
      <c r="G1289" s="3" t="s">
        <v>3676</v>
      </c>
      <c r="H1289" s="1" t="s">
        <v>3677</v>
      </c>
    </row>
    <row r="1290" spans="1:8" ht="15.75" thickBot="1" x14ac:dyDescent="0.3">
      <c r="A1290" s="3">
        <v>1288</v>
      </c>
      <c r="B1290" s="5" t="s">
        <v>3678</v>
      </c>
      <c r="C1290" s="3" t="s">
        <v>2176</v>
      </c>
      <c r="D1290" s="7">
        <v>49</v>
      </c>
      <c r="E1290" s="160">
        <v>46.048953594176524</v>
      </c>
      <c r="F1290" s="157">
        <v>2530390</v>
      </c>
      <c r="G1290" s="3" t="s">
        <v>3679</v>
      </c>
      <c r="H1290" s="1" t="s">
        <v>3680</v>
      </c>
    </row>
    <row r="1291" spans="1:8" ht="15.75" thickTop="1" x14ac:dyDescent="0.25">
      <c r="A1291" s="2">
        <v>1289</v>
      </c>
      <c r="B1291" s="5" t="s">
        <v>4707</v>
      </c>
      <c r="C1291" s="3" t="s">
        <v>1</v>
      </c>
      <c r="D1291" s="7">
        <v>30</v>
      </c>
      <c r="E1291" s="160">
        <v>1.3097050318538136E-4</v>
      </c>
      <c r="F1291" s="157">
        <v>1114</v>
      </c>
      <c r="G1291" s="3" t="s">
        <v>4708</v>
      </c>
      <c r="H1291" s="1" t="s">
        <v>4709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60">
        <v>54.348712866073377</v>
      </c>
      <c r="F1292" s="157">
        <v>11559406</v>
      </c>
      <c r="G1292" s="3" t="s">
        <v>978</v>
      </c>
      <c r="H1292" s="1" t="s">
        <v>1608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60">
        <v>51.897020684420269</v>
      </c>
      <c r="F1293" s="157">
        <v>984528</v>
      </c>
      <c r="G1293" s="3" t="s">
        <v>1293</v>
      </c>
      <c r="H1293" s="1" t="s">
        <v>1935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60">
        <v>47.804260322280903</v>
      </c>
      <c r="F1294" s="157">
        <v>6806318</v>
      </c>
      <c r="G1294" s="3" t="s">
        <v>1294</v>
      </c>
      <c r="H1294" s="1" t="s">
        <v>1936</v>
      </c>
    </row>
    <row r="1295" spans="1:8" ht="15.75" thickTop="1" x14ac:dyDescent="0.25">
      <c r="A1295" s="2">
        <v>1293</v>
      </c>
      <c r="B1295" s="5" t="s">
        <v>3681</v>
      </c>
      <c r="C1295" s="3" t="s">
        <v>2176</v>
      </c>
      <c r="D1295" s="7">
        <v>49</v>
      </c>
      <c r="E1295" s="160">
        <v>47.952260000000003</v>
      </c>
      <c r="F1295" s="157">
        <v>2397613</v>
      </c>
      <c r="G1295" s="3" t="s">
        <v>3682</v>
      </c>
      <c r="H1295" s="1" t="s">
        <v>3683</v>
      </c>
    </row>
    <row r="1296" spans="1:8" ht="15.75" thickBot="1" x14ac:dyDescent="0.3">
      <c r="A1296" s="3">
        <v>1294</v>
      </c>
      <c r="B1296" s="5" t="s">
        <v>3684</v>
      </c>
      <c r="C1296" s="3" t="s">
        <v>2176</v>
      </c>
      <c r="D1296" s="7">
        <v>49</v>
      </c>
      <c r="E1296" s="160">
        <v>49.000000000000007</v>
      </c>
      <c r="F1296" s="157">
        <v>1764000</v>
      </c>
      <c r="G1296" s="3" t="s">
        <v>3685</v>
      </c>
      <c r="H1296" s="1" t="s">
        <v>3686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60">
        <v>3.3627595683916303</v>
      </c>
      <c r="F1297" s="157">
        <v>1393882</v>
      </c>
      <c r="G1297" s="3" t="s">
        <v>979</v>
      </c>
      <c r="H1297" s="1" t="s">
        <v>1609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60">
        <v>41.383622317596569</v>
      </c>
      <c r="F1298" s="157">
        <v>12052980</v>
      </c>
      <c r="G1298" s="3" t="s">
        <v>980</v>
      </c>
      <c r="H1298" s="1" t="s">
        <v>1610</v>
      </c>
    </row>
    <row r="1299" spans="1:8" ht="15.75" thickTop="1" x14ac:dyDescent="0.25">
      <c r="A1299" s="2">
        <v>1297</v>
      </c>
      <c r="B1299" s="5" t="s">
        <v>3687</v>
      </c>
      <c r="C1299" s="3" t="s">
        <v>2176</v>
      </c>
      <c r="D1299" s="7">
        <v>49</v>
      </c>
      <c r="E1299" s="160">
        <v>45.872796405115793</v>
      </c>
      <c r="F1299" s="157">
        <v>1114764</v>
      </c>
      <c r="G1299" s="3" t="s">
        <v>3688</v>
      </c>
      <c r="H1299" s="1" t="s">
        <v>3689</v>
      </c>
    </row>
    <row r="1300" spans="1:8" ht="15.75" thickBot="1" x14ac:dyDescent="0.3">
      <c r="A1300" s="3">
        <v>1298</v>
      </c>
      <c r="B1300" s="5" t="s">
        <v>3690</v>
      </c>
      <c r="C1300" s="3" t="s">
        <v>2176</v>
      </c>
      <c r="D1300" s="7">
        <v>49</v>
      </c>
      <c r="E1300" s="160">
        <v>49.12159828375151</v>
      </c>
      <c r="F1300" s="157">
        <v>5390000</v>
      </c>
      <c r="G1300" s="3" t="s">
        <v>3691</v>
      </c>
      <c r="H1300" s="1" t="s">
        <v>3692</v>
      </c>
    </row>
    <row r="1301" spans="1:8" ht="15.75" thickTop="1" x14ac:dyDescent="0.25">
      <c r="A1301" s="2">
        <v>1299</v>
      </c>
      <c r="B1301" s="5" t="s">
        <v>4430</v>
      </c>
      <c r="C1301" s="3" t="s">
        <v>2176</v>
      </c>
      <c r="D1301" s="7">
        <v>49</v>
      </c>
      <c r="E1301" s="160">
        <v>49</v>
      </c>
      <c r="F1301" s="157">
        <v>323057</v>
      </c>
      <c r="G1301" s="3" t="s">
        <v>4431</v>
      </c>
      <c r="H1301" s="1" t="s">
        <v>4432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60">
        <v>47.433525276935185</v>
      </c>
      <c r="F1302" s="157">
        <v>7613835</v>
      </c>
      <c r="G1302" s="3" t="s">
        <v>981</v>
      </c>
      <c r="H1302" s="1" t="s">
        <v>1611</v>
      </c>
    </row>
    <row r="1303" spans="1:8" ht="15.75" thickTop="1" x14ac:dyDescent="0.25">
      <c r="A1303" s="2">
        <v>1301</v>
      </c>
      <c r="B1303" s="5" t="s">
        <v>4433</v>
      </c>
      <c r="C1303" s="3" t="s">
        <v>2176</v>
      </c>
      <c r="D1303" s="7">
        <v>48.9998</v>
      </c>
      <c r="E1303" s="160">
        <v>49.000063669935059</v>
      </c>
      <c r="F1303" s="157">
        <v>153919</v>
      </c>
      <c r="G1303" s="3" t="s">
        <v>4434</v>
      </c>
      <c r="H1303" s="1" t="s">
        <v>4435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154">
        <v>49</v>
      </c>
      <c r="E1304" s="161">
        <v>48.997032086671375</v>
      </c>
      <c r="F1304" s="6">
        <v>3305085</v>
      </c>
      <c r="G1304" s="3" t="s">
        <v>1295</v>
      </c>
      <c r="H1304" s="1" t="s">
        <v>1937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60">
        <v>48.433511843362695</v>
      </c>
      <c r="F1305" s="157">
        <v>71511160</v>
      </c>
      <c r="G1305" s="3" t="s">
        <v>982</v>
      </c>
      <c r="H1305" s="1" t="s">
        <v>1612</v>
      </c>
    </row>
    <row r="1306" spans="1:8" ht="15.75" thickBot="1" x14ac:dyDescent="0.3">
      <c r="A1306" s="3">
        <v>1304</v>
      </c>
      <c r="B1306" s="5" t="s">
        <v>4222</v>
      </c>
      <c r="C1306" s="3" t="s">
        <v>2176</v>
      </c>
      <c r="D1306" s="7">
        <v>49</v>
      </c>
      <c r="E1306" s="160">
        <v>49</v>
      </c>
      <c r="F1306" s="157">
        <v>637000</v>
      </c>
      <c r="G1306" s="3" t="s">
        <v>4436</v>
      </c>
      <c r="H1306" s="1" t="s">
        <v>4223</v>
      </c>
    </row>
    <row r="1307" spans="1:8" ht="15.75" thickTop="1" x14ac:dyDescent="0.25">
      <c r="A1307" s="2">
        <v>1305</v>
      </c>
      <c r="B1307" s="5" t="s">
        <v>3693</v>
      </c>
      <c r="C1307" s="3" t="s">
        <v>2176</v>
      </c>
      <c r="D1307" s="7">
        <v>49</v>
      </c>
      <c r="E1307" s="160">
        <v>49</v>
      </c>
      <c r="F1307" s="157">
        <v>1506309</v>
      </c>
      <c r="G1307" s="3" t="s">
        <v>3694</v>
      </c>
      <c r="H1307" s="1" t="s">
        <v>3695</v>
      </c>
    </row>
    <row r="1308" spans="1:8" ht="15.75" thickBot="1" x14ac:dyDescent="0.3">
      <c r="A1308" s="3">
        <v>1306</v>
      </c>
      <c r="B1308" s="5" t="s">
        <v>3696</v>
      </c>
      <c r="C1308" s="3" t="s">
        <v>2176</v>
      </c>
      <c r="D1308" s="154">
        <v>49</v>
      </c>
      <c r="E1308" s="161">
        <v>49.001703267760647</v>
      </c>
      <c r="F1308" s="6">
        <v>36652000</v>
      </c>
      <c r="G1308" s="3" t="s">
        <v>3697</v>
      </c>
      <c r="H1308" s="1" t="s">
        <v>3698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60">
        <v>42.02708333333333</v>
      </c>
      <c r="F1309" s="157">
        <v>2017300</v>
      </c>
      <c r="G1309" s="3" t="s">
        <v>1296</v>
      </c>
      <c r="H1309" s="1" t="s">
        <v>1938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60">
        <v>48.905991101278218</v>
      </c>
      <c r="F1310" s="157">
        <v>22901184</v>
      </c>
      <c r="G1310" s="3" t="s">
        <v>1297</v>
      </c>
      <c r="H1310" s="1" t="s">
        <v>1939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60">
        <v>43.463905516688783</v>
      </c>
      <c r="F1311" s="157">
        <v>2581982</v>
      </c>
      <c r="G1311" s="3" t="s">
        <v>1298</v>
      </c>
      <c r="H1311" s="1" t="s">
        <v>1940</v>
      </c>
    </row>
    <row r="1312" spans="1:8" ht="15.75" thickBot="1" x14ac:dyDescent="0.3">
      <c r="A1312" s="3">
        <v>1310</v>
      </c>
      <c r="B1312" s="5" t="s">
        <v>3699</v>
      </c>
      <c r="C1312" s="3" t="s">
        <v>2176</v>
      </c>
      <c r="D1312" s="7">
        <v>49</v>
      </c>
      <c r="E1312" s="160">
        <v>47.786008230452673</v>
      </c>
      <c r="F1312" s="157">
        <v>7431680</v>
      </c>
      <c r="G1312" s="3" t="s">
        <v>3700</v>
      </c>
      <c r="H1312" s="1" t="s">
        <v>3701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60">
        <v>42.352955676272117</v>
      </c>
      <c r="F1313" s="157">
        <v>90892577</v>
      </c>
      <c r="G1313" s="3" t="s">
        <v>983</v>
      </c>
      <c r="H1313" s="1" t="s">
        <v>1613</v>
      </c>
    </row>
    <row r="1314" spans="1:8" ht="15.75" thickBot="1" x14ac:dyDescent="0.3">
      <c r="A1314" s="3">
        <v>1312</v>
      </c>
      <c r="B1314" s="5" t="s">
        <v>3702</v>
      </c>
      <c r="C1314" s="3" t="s">
        <v>2176</v>
      </c>
      <c r="D1314" s="7">
        <v>49</v>
      </c>
      <c r="E1314" s="160">
        <v>43.435897435897438</v>
      </c>
      <c r="F1314" s="157">
        <v>847000</v>
      </c>
      <c r="G1314" s="3" t="s">
        <v>3703</v>
      </c>
      <c r="H1314" s="1" t="s">
        <v>3704</v>
      </c>
    </row>
    <row r="1315" spans="1:8" ht="15.75" thickTop="1" x14ac:dyDescent="0.25">
      <c r="A1315" s="2">
        <v>1313</v>
      </c>
      <c r="B1315" s="5" t="s">
        <v>2062</v>
      </c>
      <c r="C1315" s="3" t="s">
        <v>694</v>
      </c>
      <c r="D1315" s="7">
        <v>0</v>
      </c>
      <c r="E1315" s="160" t="e">
        <v>#VALUE!</v>
      </c>
      <c r="F1315" s="157" t="s">
        <v>4942</v>
      </c>
      <c r="G1315" s="3" t="s">
        <v>2163</v>
      </c>
      <c r="H1315" s="1" t="s">
        <v>2164</v>
      </c>
    </row>
    <row r="1316" spans="1:8" ht="15.75" thickBot="1" x14ac:dyDescent="0.3">
      <c r="A1316" s="3">
        <v>1314</v>
      </c>
      <c r="B1316" s="5" t="s">
        <v>3705</v>
      </c>
      <c r="C1316" s="3" t="s">
        <v>2176</v>
      </c>
      <c r="D1316" s="7">
        <v>49</v>
      </c>
      <c r="E1316" s="160">
        <v>48.953333333333333</v>
      </c>
      <c r="F1316" s="157">
        <v>1468600</v>
      </c>
      <c r="G1316" s="3" t="s">
        <v>3706</v>
      </c>
      <c r="H1316" s="1" t="s">
        <v>3707</v>
      </c>
    </row>
    <row r="1317" spans="1:8" ht="15.75" thickTop="1" x14ac:dyDescent="0.25">
      <c r="A1317" s="2">
        <v>1315</v>
      </c>
      <c r="B1317" s="5" t="s">
        <v>3708</v>
      </c>
      <c r="C1317" s="3" t="s">
        <v>2176</v>
      </c>
      <c r="D1317" s="7">
        <v>49</v>
      </c>
      <c r="E1317" s="160">
        <v>48.946089442515827</v>
      </c>
      <c r="F1317" s="157">
        <v>11984450</v>
      </c>
      <c r="G1317" s="3" t="s">
        <v>3709</v>
      </c>
      <c r="H1317" s="1" t="s">
        <v>3710</v>
      </c>
    </row>
    <row r="1318" spans="1:8" ht="15.75" thickBot="1" x14ac:dyDescent="0.3">
      <c r="A1318" s="3">
        <v>1316</v>
      </c>
      <c r="B1318" s="5" t="s">
        <v>3711</v>
      </c>
      <c r="C1318" s="3" t="s">
        <v>2176</v>
      </c>
      <c r="D1318" s="7">
        <v>100</v>
      </c>
      <c r="E1318" s="160">
        <v>13.057871231719433</v>
      </c>
      <c r="F1318" s="157">
        <v>1765133</v>
      </c>
      <c r="G1318" s="3" t="s">
        <v>3712</v>
      </c>
      <c r="H1318" s="1" t="s">
        <v>3713</v>
      </c>
    </row>
    <row r="1319" spans="1:8" ht="15.75" thickTop="1" x14ac:dyDescent="0.25">
      <c r="A1319" s="2">
        <v>1317</v>
      </c>
      <c r="B1319" s="5" t="s">
        <v>3714</v>
      </c>
      <c r="C1319" s="3" t="s">
        <v>2176</v>
      </c>
      <c r="D1319" s="7" t="s">
        <v>4942</v>
      </c>
      <c r="E1319" s="160" t="e">
        <v>#VALUE!</v>
      </c>
      <c r="F1319" s="157" t="s">
        <v>4942</v>
      </c>
      <c r="G1319" s="3" t="s">
        <v>3715</v>
      </c>
      <c r="H1319" s="1" t="s">
        <v>3716</v>
      </c>
    </row>
    <row r="1320" spans="1:8" ht="15.75" thickBot="1" x14ac:dyDescent="0.3">
      <c r="A1320" s="3">
        <v>1318</v>
      </c>
      <c r="B1320" s="5" t="s">
        <v>3717</v>
      </c>
      <c r="C1320" s="3" t="s">
        <v>2176</v>
      </c>
      <c r="D1320" s="7">
        <v>49</v>
      </c>
      <c r="E1320" s="160">
        <v>49</v>
      </c>
      <c r="F1320" s="157">
        <v>24892000</v>
      </c>
      <c r="G1320" s="3" t="s">
        <v>3718</v>
      </c>
      <c r="H1320" s="1" t="s">
        <v>3719</v>
      </c>
    </row>
    <row r="1321" spans="1:8" ht="15.75" thickTop="1" x14ac:dyDescent="0.25">
      <c r="A1321" s="2">
        <v>1319</v>
      </c>
      <c r="B1321" s="5" t="s">
        <v>2063</v>
      </c>
      <c r="C1321" s="3" t="s">
        <v>694</v>
      </c>
      <c r="D1321" s="7">
        <v>49</v>
      </c>
      <c r="E1321" s="160">
        <v>44.612873369057446</v>
      </c>
      <c r="F1321" s="157">
        <v>2038902</v>
      </c>
      <c r="G1321" s="3" t="s">
        <v>2165</v>
      </c>
      <c r="H1321" s="1" t="s">
        <v>2166</v>
      </c>
    </row>
    <row r="1322" spans="1:8" ht="15.75" thickBot="1" x14ac:dyDescent="0.3">
      <c r="A1322" s="3">
        <v>1320</v>
      </c>
      <c r="B1322" s="5" t="s">
        <v>3720</v>
      </c>
      <c r="C1322" s="3" t="s">
        <v>2176</v>
      </c>
      <c r="D1322" s="7">
        <v>49</v>
      </c>
      <c r="E1322" s="160">
        <v>49.000000000000007</v>
      </c>
      <c r="F1322" s="157">
        <v>643762</v>
      </c>
      <c r="G1322" s="3" t="s">
        <v>3721</v>
      </c>
      <c r="H1322" s="1" t="s">
        <v>3722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60">
        <v>18.976704128161639</v>
      </c>
      <c r="F1323" s="157">
        <v>1436620</v>
      </c>
      <c r="G1323" s="3" t="s">
        <v>1299</v>
      </c>
      <c r="H1323" s="1" t="s">
        <v>1941</v>
      </c>
    </row>
    <row r="1324" spans="1:8" ht="15.75" thickBot="1" x14ac:dyDescent="0.3">
      <c r="A1324" s="3">
        <v>1322</v>
      </c>
      <c r="B1324" s="5" t="s">
        <v>3723</v>
      </c>
      <c r="C1324" s="3" t="s">
        <v>2176</v>
      </c>
      <c r="D1324" s="7">
        <v>49</v>
      </c>
      <c r="E1324" s="160">
        <v>49.000000000000007</v>
      </c>
      <c r="F1324" s="157">
        <v>1323000</v>
      </c>
      <c r="G1324" s="3" t="s">
        <v>3724</v>
      </c>
      <c r="H1324" s="1" t="s">
        <v>3725</v>
      </c>
    </row>
    <row r="1325" spans="1:8" ht="15.75" thickTop="1" x14ac:dyDescent="0.25">
      <c r="A1325" s="2">
        <v>1323</v>
      </c>
      <c r="B1325" s="5" t="s">
        <v>4849</v>
      </c>
      <c r="C1325" s="3" t="s">
        <v>2176</v>
      </c>
      <c r="D1325" s="7">
        <v>49</v>
      </c>
      <c r="E1325" s="160">
        <v>48.998412217904551</v>
      </c>
      <c r="F1325" s="157">
        <v>13078323</v>
      </c>
      <c r="G1325" s="3" t="s">
        <v>4850</v>
      </c>
      <c r="H1325" s="1" t="s">
        <v>4851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60">
        <v>0.57495395170695418</v>
      </c>
      <c r="F1326" s="157">
        <v>70795</v>
      </c>
      <c r="G1326" s="3" t="s">
        <v>1300</v>
      </c>
      <c r="H1326" s="1" t="s">
        <v>1942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60">
        <v>48.993784481987809</v>
      </c>
      <c r="F1327" s="157">
        <v>4054755</v>
      </c>
      <c r="G1327" s="3" t="s">
        <v>1301</v>
      </c>
      <c r="H1327" s="1" t="s">
        <v>1943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60">
        <v>49.116011063891307</v>
      </c>
      <c r="F1328" s="157">
        <v>7745703</v>
      </c>
      <c r="G1328" s="3" t="s">
        <v>1302</v>
      </c>
      <c r="H1328" s="1" t="s">
        <v>1944</v>
      </c>
    </row>
    <row r="1329" spans="1:8" ht="15.75" thickTop="1" x14ac:dyDescent="0.25">
      <c r="A1329" s="2">
        <v>1327</v>
      </c>
      <c r="B1329" s="5" t="s">
        <v>3726</v>
      </c>
      <c r="C1329" s="3" t="s">
        <v>2176</v>
      </c>
      <c r="D1329" s="7">
        <v>49</v>
      </c>
      <c r="E1329" s="160">
        <v>49</v>
      </c>
      <c r="F1329" s="157">
        <v>2940000</v>
      </c>
      <c r="G1329" s="3" t="s">
        <v>3727</v>
      </c>
      <c r="H1329" s="1" t="s">
        <v>3728</v>
      </c>
    </row>
    <row r="1330" spans="1:8" ht="15.75" thickBot="1" x14ac:dyDescent="0.3">
      <c r="A1330" s="3">
        <v>1328</v>
      </c>
      <c r="B1330" s="5" t="s">
        <v>3729</v>
      </c>
      <c r="C1330" s="3" t="s">
        <v>1</v>
      </c>
      <c r="D1330" s="7">
        <v>49</v>
      </c>
      <c r="E1330" s="160">
        <v>48.825787426700494</v>
      </c>
      <c r="F1330" s="157">
        <v>11858485</v>
      </c>
      <c r="G1330" s="3" t="s">
        <v>3730</v>
      </c>
      <c r="H1330" s="1" t="s">
        <v>3731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60">
        <v>48.994482541124796</v>
      </c>
      <c r="F1331" s="157">
        <v>19605931</v>
      </c>
      <c r="G1331" s="3" t="s">
        <v>2167</v>
      </c>
      <c r="H1331" s="1" t="s">
        <v>1945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60">
        <v>48.672837982281372</v>
      </c>
      <c r="F1332" s="157">
        <v>21884700</v>
      </c>
      <c r="G1332" s="3" t="s">
        <v>1303</v>
      </c>
      <c r="H1332" s="1" t="s">
        <v>1946</v>
      </c>
    </row>
    <row r="1333" spans="1:8" ht="15.75" thickTop="1" x14ac:dyDescent="0.25">
      <c r="A1333" s="2">
        <v>1331</v>
      </c>
      <c r="B1333" s="5" t="s">
        <v>3732</v>
      </c>
      <c r="C1333" s="3" t="s">
        <v>2176</v>
      </c>
      <c r="D1333" s="7">
        <v>49</v>
      </c>
      <c r="E1333" s="160">
        <v>49.000187230855651</v>
      </c>
      <c r="F1333" s="157">
        <v>994498</v>
      </c>
      <c r="G1333" s="3" t="s">
        <v>3733</v>
      </c>
      <c r="H1333" s="1" t="s">
        <v>3734</v>
      </c>
    </row>
    <row r="1334" spans="1:8" ht="15.75" thickBot="1" x14ac:dyDescent="0.3">
      <c r="A1334" s="3">
        <v>1332</v>
      </c>
      <c r="B1334" s="5" t="s">
        <v>3735</v>
      </c>
      <c r="C1334" s="3" t="s">
        <v>2176</v>
      </c>
      <c r="D1334" s="7">
        <v>49</v>
      </c>
      <c r="E1334" s="160">
        <v>48.691666666666663</v>
      </c>
      <c r="F1334" s="157">
        <v>1168600</v>
      </c>
      <c r="G1334" s="3" t="s">
        <v>3736</v>
      </c>
      <c r="H1334" s="1" t="s">
        <v>3737</v>
      </c>
    </row>
    <row r="1335" spans="1:8" ht="15.75" thickTop="1" x14ac:dyDescent="0.25">
      <c r="A1335" s="2">
        <v>1333</v>
      </c>
      <c r="B1335" s="5" t="s">
        <v>3738</v>
      </c>
      <c r="C1335" s="3" t="s">
        <v>2176</v>
      </c>
      <c r="D1335" s="7">
        <v>49</v>
      </c>
      <c r="E1335" s="160">
        <v>48.926224188790563</v>
      </c>
      <c r="F1335" s="157">
        <v>331719800</v>
      </c>
      <c r="G1335" s="3" t="s">
        <v>3739</v>
      </c>
      <c r="H1335" s="1" t="s">
        <v>3740</v>
      </c>
    </row>
    <row r="1336" spans="1:8" ht="15.75" thickBot="1" x14ac:dyDescent="0.3">
      <c r="A1336" s="3">
        <v>1334</v>
      </c>
      <c r="B1336" s="5" t="s">
        <v>3741</v>
      </c>
      <c r="C1336" s="3" t="s">
        <v>2176</v>
      </c>
      <c r="D1336" s="7">
        <v>49</v>
      </c>
      <c r="E1336" s="160">
        <v>48.530300925884177</v>
      </c>
      <c r="F1336" s="157">
        <v>5380933</v>
      </c>
      <c r="G1336" s="3" t="s">
        <v>3742</v>
      </c>
      <c r="H1336" s="1" t="s">
        <v>3743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60">
        <v>30.644908112105405</v>
      </c>
      <c r="F1337" s="157">
        <v>19460246</v>
      </c>
      <c r="G1337" s="3" t="s">
        <v>984</v>
      </c>
      <c r="H1337" s="1" t="s">
        <v>1614</v>
      </c>
    </row>
    <row r="1338" spans="1:8" ht="15.75" thickBot="1" x14ac:dyDescent="0.3">
      <c r="A1338" s="3">
        <v>1336</v>
      </c>
      <c r="B1338" s="5" t="s">
        <v>2045</v>
      </c>
      <c r="C1338" s="3" t="s">
        <v>1</v>
      </c>
      <c r="D1338" s="7">
        <v>49</v>
      </c>
      <c r="E1338" s="160">
        <v>48.860809523809522</v>
      </c>
      <c r="F1338" s="157">
        <v>10260770</v>
      </c>
      <c r="G1338" s="3" t="s">
        <v>2118</v>
      </c>
      <c r="H1338" s="1" t="s">
        <v>2119</v>
      </c>
    </row>
    <row r="1339" spans="1:8" ht="15.75" thickTop="1" x14ac:dyDescent="0.25">
      <c r="A1339" s="2">
        <v>1337</v>
      </c>
      <c r="B1339" s="5" t="s">
        <v>3744</v>
      </c>
      <c r="C1339" s="3" t="s">
        <v>2176</v>
      </c>
      <c r="D1339" s="7">
        <v>49</v>
      </c>
      <c r="E1339" s="160">
        <v>46.902857142857144</v>
      </c>
      <c r="F1339" s="157">
        <v>820800</v>
      </c>
      <c r="G1339" s="3" t="s">
        <v>3745</v>
      </c>
      <c r="H1339" s="1" t="s">
        <v>3746</v>
      </c>
    </row>
    <row r="1340" spans="1:8" ht="15.75" thickBot="1" x14ac:dyDescent="0.3">
      <c r="A1340" s="3">
        <v>1338</v>
      </c>
      <c r="B1340" s="5" t="s">
        <v>4115</v>
      </c>
      <c r="C1340" s="3" t="s">
        <v>2176</v>
      </c>
      <c r="D1340" s="7">
        <v>49</v>
      </c>
      <c r="E1340" s="160">
        <v>48.999997259872345</v>
      </c>
      <c r="F1340" s="157">
        <v>7152951</v>
      </c>
      <c r="G1340" s="3" t="s">
        <v>4116</v>
      </c>
      <c r="H1340" s="1" t="s">
        <v>4117</v>
      </c>
    </row>
    <row r="1341" spans="1:8" ht="15.75" thickTop="1" x14ac:dyDescent="0.25">
      <c r="A1341" s="2">
        <v>1339</v>
      </c>
      <c r="B1341" s="5" t="s">
        <v>3747</v>
      </c>
      <c r="C1341" s="3" t="s">
        <v>2176</v>
      </c>
      <c r="D1341" s="7">
        <v>49</v>
      </c>
      <c r="E1341" s="160">
        <v>49.629329317734275</v>
      </c>
      <c r="F1341" s="157">
        <v>856900</v>
      </c>
      <c r="G1341" s="3" t="s">
        <v>3748</v>
      </c>
      <c r="H1341" s="1" t="s">
        <v>3749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61">
        <v>28.800357142857141</v>
      </c>
      <c r="F1342" s="6">
        <v>2016025</v>
      </c>
      <c r="G1342" s="3" t="s">
        <v>1304</v>
      </c>
      <c r="H1342" s="1" t="s">
        <v>1947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60">
        <v>11.064719115479564</v>
      </c>
      <c r="F1343" s="157">
        <v>3394720</v>
      </c>
      <c r="G1343" s="3" t="s">
        <v>985</v>
      </c>
      <c r="H1343" s="1" t="s">
        <v>1615</v>
      </c>
    </row>
    <row r="1344" spans="1:8" ht="15.75" thickBot="1" x14ac:dyDescent="0.3">
      <c r="A1344" s="3">
        <v>1342</v>
      </c>
      <c r="B1344" s="5" t="s">
        <v>3750</v>
      </c>
      <c r="C1344" s="3" t="s">
        <v>2176</v>
      </c>
      <c r="D1344" s="7">
        <v>49</v>
      </c>
      <c r="E1344" s="160">
        <v>49.000044907322518</v>
      </c>
      <c r="F1344" s="157">
        <v>2618729</v>
      </c>
      <c r="G1344" s="3" t="s">
        <v>3751</v>
      </c>
      <c r="H1344" s="1" t="s">
        <v>3752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60">
        <v>49.380135999538993</v>
      </c>
      <c r="F1345" s="157">
        <v>17137870</v>
      </c>
      <c r="G1345" s="3" t="s">
        <v>986</v>
      </c>
      <c r="H1345" s="1" t="s">
        <v>1616</v>
      </c>
    </row>
    <row r="1346" spans="1:8" ht="15.75" thickBot="1" x14ac:dyDescent="0.3">
      <c r="A1346" s="3">
        <v>1344</v>
      </c>
      <c r="B1346" s="5" t="s">
        <v>3753</v>
      </c>
      <c r="C1346" s="3" t="s">
        <v>2176</v>
      </c>
      <c r="D1346" s="7">
        <v>49</v>
      </c>
      <c r="E1346" s="161">
        <v>46.742007988589293</v>
      </c>
      <c r="F1346" s="6">
        <v>6829400</v>
      </c>
      <c r="G1346" s="3" t="s">
        <v>3754</v>
      </c>
      <c r="H1346" s="1" t="s">
        <v>3755</v>
      </c>
    </row>
    <row r="1347" spans="1:8" ht="15.75" thickTop="1" x14ac:dyDescent="0.25">
      <c r="A1347" s="2">
        <v>1345</v>
      </c>
      <c r="B1347" s="5" t="s">
        <v>3756</v>
      </c>
      <c r="C1347" s="3" t="s">
        <v>2176</v>
      </c>
      <c r="D1347" s="7">
        <v>49</v>
      </c>
      <c r="E1347" s="160">
        <v>48.978835978835974</v>
      </c>
      <c r="F1347" s="157">
        <v>1194153</v>
      </c>
      <c r="G1347" s="3" t="s">
        <v>3757</v>
      </c>
      <c r="H1347" s="1" t="s">
        <v>3758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60">
        <v>26.645124999999997</v>
      </c>
      <c r="F1348" s="157">
        <v>2131610</v>
      </c>
      <c r="G1348" s="3" t="s">
        <v>987</v>
      </c>
      <c r="H1348" s="1" t="s">
        <v>1617</v>
      </c>
    </row>
    <row r="1349" spans="1:8" ht="15.75" thickTop="1" x14ac:dyDescent="0.25">
      <c r="A1349" s="2">
        <v>1347</v>
      </c>
      <c r="B1349" s="5" t="s">
        <v>3759</v>
      </c>
      <c r="C1349" s="3" t="s">
        <v>2176</v>
      </c>
      <c r="D1349" s="7">
        <v>49</v>
      </c>
      <c r="E1349" s="160">
        <v>49.00016833097127</v>
      </c>
      <c r="F1349" s="157">
        <v>902392</v>
      </c>
      <c r="G1349" s="3" t="s">
        <v>3760</v>
      </c>
      <c r="H1349" s="1" t="s">
        <v>3761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60">
        <v>48.258791605918766</v>
      </c>
      <c r="F1350" s="157">
        <v>7391331</v>
      </c>
      <c r="G1350" s="3" t="s">
        <v>1305</v>
      </c>
      <c r="H1350" s="1" t="s">
        <v>1948</v>
      </c>
    </row>
    <row r="1351" spans="1:8" ht="15.75" thickTop="1" x14ac:dyDescent="0.25">
      <c r="A1351" s="2">
        <v>1349</v>
      </c>
      <c r="B1351" s="5" t="s">
        <v>3762</v>
      </c>
      <c r="C1351" s="3" t="s">
        <v>2176</v>
      </c>
      <c r="D1351" s="7">
        <v>49</v>
      </c>
      <c r="E1351" s="160">
        <v>48.429411764705883</v>
      </c>
      <c r="F1351" s="157">
        <v>1646600</v>
      </c>
      <c r="G1351" s="3" t="s">
        <v>3763</v>
      </c>
      <c r="H1351" s="1" t="s">
        <v>3764</v>
      </c>
    </row>
    <row r="1352" spans="1:8" ht="15.75" thickBot="1" x14ac:dyDescent="0.3">
      <c r="A1352" s="3">
        <v>1350</v>
      </c>
      <c r="B1352" s="5" t="s">
        <v>3765</v>
      </c>
      <c r="C1352" s="3" t="s">
        <v>2176</v>
      </c>
      <c r="D1352" s="7">
        <v>49</v>
      </c>
      <c r="E1352" s="160">
        <v>49.000003008731341</v>
      </c>
      <c r="F1352" s="157">
        <v>6514374</v>
      </c>
      <c r="G1352" s="3" t="s">
        <v>3766</v>
      </c>
      <c r="H1352" s="1" t="s">
        <v>3767</v>
      </c>
    </row>
    <row r="1353" spans="1:8" ht="15.75" thickTop="1" x14ac:dyDescent="0.25">
      <c r="A1353" s="2">
        <v>1351</v>
      </c>
      <c r="B1353" s="5" t="s">
        <v>3768</v>
      </c>
      <c r="C1353" s="3" t="s">
        <v>2176</v>
      </c>
      <c r="D1353" s="7">
        <v>49</v>
      </c>
      <c r="E1353" s="160">
        <v>49</v>
      </c>
      <c r="F1353" s="157">
        <v>2695000</v>
      </c>
      <c r="G1353" s="3" t="s">
        <v>3769</v>
      </c>
      <c r="H1353" s="1" t="s">
        <v>3770</v>
      </c>
    </row>
    <row r="1354" spans="1:8" ht="15.75" thickBot="1" x14ac:dyDescent="0.3">
      <c r="A1354" s="3">
        <v>1352</v>
      </c>
      <c r="B1354" s="5" t="s">
        <v>3771</v>
      </c>
      <c r="C1354" s="3" t="s">
        <v>2176</v>
      </c>
      <c r="D1354" s="7">
        <v>49</v>
      </c>
      <c r="E1354" s="160">
        <v>48.697671871502926</v>
      </c>
      <c r="F1354" s="157">
        <v>4090546</v>
      </c>
      <c r="G1354" s="3" t="s">
        <v>3772</v>
      </c>
      <c r="H1354" s="1" t="s">
        <v>3773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60">
        <v>48.99140598143692</v>
      </c>
      <c r="F1355" s="157">
        <v>2850320</v>
      </c>
      <c r="G1355" s="3" t="s">
        <v>1306</v>
      </c>
      <c r="H1355" s="1" t="s">
        <v>1949</v>
      </c>
    </row>
    <row r="1356" spans="1:8" ht="15.75" thickBot="1" x14ac:dyDescent="0.3">
      <c r="A1356" s="3">
        <v>1354</v>
      </c>
      <c r="B1356" s="5" t="s">
        <v>3774</v>
      </c>
      <c r="C1356" s="3" t="s">
        <v>2176</v>
      </c>
      <c r="D1356" s="7">
        <v>49</v>
      </c>
      <c r="E1356" s="160">
        <v>48.838000000000001</v>
      </c>
      <c r="F1356" s="157">
        <v>4883800</v>
      </c>
      <c r="G1356" s="3" t="s">
        <v>3775</v>
      </c>
      <c r="H1356" s="1" t="s">
        <v>3776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60">
        <v>48.983323874834475</v>
      </c>
      <c r="F1357" s="157">
        <v>5877896</v>
      </c>
      <c r="G1357" s="3" t="s">
        <v>1307</v>
      </c>
      <c r="H1357" s="1" t="s">
        <v>1950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60">
        <v>48.957184786547849</v>
      </c>
      <c r="F1358" s="157">
        <v>18439895</v>
      </c>
      <c r="G1358" s="3" t="s">
        <v>988</v>
      </c>
      <c r="H1358" s="1" t="s">
        <v>1618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60">
        <v>42.765471129814372</v>
      </c>
      <c r="F1359" s="157">
        <v>2001980</v>
      </c>
      <c r="G1359" s="3" t="s">
        <v>1308</v>
      </c>
      <c r="H1359" s="1" t="s">
        <v>1951</v>
      </c>
    </row>
    <row r="1360" spans="1:8" ht="15.75" thickBot="1" x14ac:dyDescent="0.3">
      <c r="A1360" s="3">
        <v>1358</v>
      </c>
      <c r="B1360" s="5" t="s">
        <v>3777</v>
      </c>
      <c r="C1360" s="3" t="s">
        <v>2176</v>
      </c>
      <c r="D1360" s="7">
        <v>49</v>
      </c>
      <c r="E1360" s="160">
        <v>47.751249999999999</v>
      </c>
      <c r="F1360" s="157">
        <v>7640200</v>
      </c>
      <c r="G1360" s="3" t="s">
        <v>3778</v>
      </c>
      <c r="H1360" s="1" t="s">
        <v>3779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60">
        <v>45.939991679955625</v>
      </c>
      <c r="F1361" s="157">
        <v>3445481</v>
      </c>
      <c r="G1361" s="3" t="s">
        <v>1309</v>
      </c>
      <c r="H1361" s="1" t="s">
        <v>1952</v>
      </c>
    </row>
    <row r="1362" spans="1:8" ht="15.75" thickBot="1" x14ac:dyDescent="0.3">
      <c r="A1362" s="3">
        <v>1360</v>
      </c>
      <c r="B1362" s="5" t="s">
        <v>3780</v>
      </c>
      <c r="C1362" s="3" t="s">
        <v>2176</v>
      </c>
      <c r="D1362" s="7">
        <v>49</v>
      </c>
      <c r="E1362" s="160">
        <v>49</v>
      </c>
      <c r="F1362" s="157">
        <v>4214000</v>
      </c>
      <c r="G1362" s="3" t="s">
        <v>3781</v>
      </c>
      <c r="H1362" s="1" t="s">
        <v>3782</v>
      </c>
    </row>
    <row r="1363" spans="1:8" ht="15.75" thickTop="1" x14ac:dyDescent="0.25">
      <c r="A1363" s="2">
        <v>1361</v>
      </c>
      <c r="B1363" s="5" t="s">
        <v>635</v>
      </c>
      <c r="C1363" s="3" t="s">
        <v>2176</v>
      </c>
      <c r="D1363" s="7">
        <v>49</v>
      </c>
      <c r="E1363" s="160">
        <v>47.593103448275862</v>
      </c>
      <c r="F1363" s="157">
        <v>1380200</v>
      </c>
      <c r="G1363" s="3" t="s">
        <v>1310</v>
      </c>
      <c r="H1363" s="1" t="s">
        <v>1953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60">
        <v>46.439116666666671</v>
      </c>
      <c r="F1364" s="157">
        <v>5572694</v>
      </c>
      <c r="G1364" s="3" t="s">
        <v>1311</v>
      </c>
      <c r="H1364" s="1" t="s">
        <v>1954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61">
        <v>48.689266666666661</v>
      </c>
      <c r="F1365" s="6">
        <v>7303390</v>
      </c>
      <c r="G1365" s="3" t="s">
        <v>1312</v>
      </c>
      <c r="H1365" s="1" t="s">
        <v>1955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4">
        <v>49</v>
      </c>
      <c r="E1366" s="161">
        <v>48.984233667589173</v>
      </c>
      <c r="F1366" s="6">
        <v>13901461</v>
      </c>
      <c r="G1366" s="3" t="s">
        <v>1313</v>
      </c>
      <c r="H1366" s="1" t="s">
        <v>1956</v>
      </c>
    </row>
    <row r="1367" spans="1:8" ht="15.75" thickTop="1" x14ac:dyDescent="0.25">
      <c r="A1367" s="2">
        <v>1365</v>
      </c>
      <c r="B1367" s="5" t="s">
        <v>3783</v>
      </c>
      <c r="C1367" s="3" t="s">
        <v>2176</v>
      </c>
      <c r="D1367" s="7">
        <v>49</v>
      </c>
      <c r="E1367" s="160">
        <v>47.872</v>
      </c>
      <c r="F1367" s="157">
        <v>2393600</v>
      </c>
      <c r="G1367" s="3" t="s">
        <v>3784</v>
      </c>
      <c r="H1367" s="1" t="s">
        <v>3785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60">
        <v>38.944062500000001</v>
      </c>
      <c r="F1368" s="157">
        <v>3115525</v>
      </c>
      <c r="G1368" s="3" t="s">
        <v>4740</v>
      </c>
      <c r="H1368" s="1" t="s">
        <v>1957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60">
        <v>48.966891734024749</v>
      </c>
      <c r="F1369" s="157">
        <v>10772393</v>
      </c>
      <c r="G1369" s="3" t="s">
        <v>1314</v>
      </c>
      <c r="H1369" s="1" t="s">
        <v>1958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154">
        <v>49</v>
      </c>
      <c r="E1370" s="161">
        <v>47.59431219645667</v>
      </c>
      <c r="F1370" s="6">
        <v>5566250</v>
      </c>
      <c r="G1370" s="3" t="s">
        <v>1315</v>
      </c>
      <c r="H1370" s="1" t="s">
        <v>1959</v>
      </c>
    </row>
    <row r="1371" spans="1:8" ht="15.75" thickTop="1" x14ac:dyDescent="0.25">
      <c r="A1371" s="2">
        <v>1369</v>
      </c>
      <c r="B1371" s="5" t="s">
        <v>3786</v>
      </c>
      <c r="C1371" s="3" t="s">
        <v>2176</v>
      </c>
      <c r="D1371" s="7">
        <v>49</v>
      </c>
      <c r="E1371" s="160">
        <v>48.223788002096484</v>
      </c>
      <c r="F1371" s="157">
        <v>7323901</v>
      </c>
      <c r="G1371" s="3" t="s">
        <v>5050</v>
      </c>
      <c r="H1371" s="1" t="s">
        <v>3787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60">
        <v>6.2612387523231421</v>
      </c>
      <c r="F1372" s="157">
        <v>232221644</v>
      </c>
      <c r="G1372" s="3" t="s">
        <v>989</v>
      </c>
      <c r="H1372" s="1" t="s">
        <v>1619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60">
        <v>48.900833333333331</v>
      </c>
      <c r="F1373" s="157">
        <v>5868100</v>
      </c>
      <c r="G1373" s="3" t="s">
        <v>1316</v>
      </c>
      <c r="H1373" s="1" t="s">
        <v>1960</v>
      </c>
    </row>
    <row r="1374" spans="1:8" ht="15.75" thickBot="1" x14ac:dyDescent="0.3">
      <c r="A1374" s="3">
        <v>1372</v>
      </c>
      <c r="B1374" s="5" t="s">
        <v>3788</v>
      </c>
      <c r="C1374" s="3" t="s">
        <v>2176</v>
      </c>
      <c r="D1374" s="7">
        <v>49</v>
      </c>
      <c r="E1374" s="160">
        <v>49</v>
      </c>
      <c r="F1374" s="157">
        <v>2450000</v>
      </c>
      <c r="G1374" s="3" t="s">
        <v>5056</v>
      </c>
      <c r="H1374" s="1" t="s">
        <v>3789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60">
        <v>48.410336075584084</v>
      </c>
      <c r="F1375" s="157">
        <v>12867051</v>
      </c>
      <c r="G1375" s="3" t="s">
        <v>990</v>
      </c>
      <c r="H1375" s="1" t="s">
        <v>1620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154">
        <v>0</v>
      </c>
      <c r="E1376" s="161" t="e">
        <v>#VALUE!</v>
      </c>
      <c r="F1376" s="6" t="s">
        <v>4942</v>
      </c>
      <c r="G1376" s="3" t="s">
        <v>4124</v>
      </c>
      <c r="H1376" s="1" t="s">
        <v>1961</v>
      </c>
    </row>
    <row r="1377" spans="1:8" ht="15.75" thickTop="1" x14ac:dyDescent="0.25">
      <c r="A1377" s="2">
        <v>1375</v>
      </c>
      <c r="B1377" s="5" t="s">
        <v>2046</v>
      </c>
      <c r="C1377" s="3" t="s">
        <v>1</v>
      </c>
      <c r="D1377" s="7">
        <v>100</v>
      </c>
      <c r="E1377" s="160">
        <v>62.665049196102608</v>
      </c>
      <c r="F1377" s="157">
        <v>102112635</v>
      </c>
      <c r="G1377" s="3" t="s">
        <v>2120</v>
      </c>
      <c r="H1377" s="1" t="s">
        <v>2121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4">
        <v>0</v>
      </c>
      <c r="E1378" s="161" t="e">
        <v>#VALUE!</v>
      </c>
      <c r="F1378" s="6" t="s">
        <v>4942</v>
      </c>
      <c r="G1378" s="3" t="s">
        <v>1317</v>
      </c>
      <c r="H1378" s="1" t="s">
        <v>1962</v>
      </c>
    </row>
    <row r="1379" spans="1:8" ht="15.75" thickTop="1" x14ac:dyDescent="0.25">
      <c r="A1379" s="2">
        <v>1377</v>
      </c>
      <c r="B1379" s="5" t="s">
        <v>3790</v>
      </c>
      <c r="C1379" s="3" t="s">
        <v>2176</v>
      </c>
      <c r="D1379" s="7">
        <v>49</v>
      </c>
      <c r="E1379" s="160">
        <v>48.995755964167714</v>
      </c>
      <c r="F1379" s="157">
        <v>27927576</v>
      </c>
      <c r="G1379" s="3" t="s">
        <v>3791</v>
      </c>
      <c r="H1379" s="1" t="s">
        <v>3792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154">
        <v>49</v>
      </c>
      <c r="E1380" s="161">
        <v>50.00170261066971</v>
      </c>
      <c r="F1380" s="6">
        <v>17620600</v>
      </c>
      <c r="G1380" s="3" t="s">
        <v>1318</v>
      </c>
      <c r="H1380" s="1" t="s">
        <v>1963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60">
        <v>47.433008928571432</v>
      </c>
      <c r="F1381" s="157">
        <v>74374958</v>
      </c>
      <c r="G1381" s="3" t="s">
        <v>2168</v>
      </c>
      <c r="H1381" s="1" t="s">
        <v>1964</v>
      </c>
    </row>
    <row r="1382" spans="1:8" ht="15.75" thickBot="1" x14ac:dyDescent="0.3">
      <c r="A1382" s="3">
        <v>1380</v>
      </c>
      <c r="B1382" s="5" t="s">
        <v>3793</v>
      </c>
      <c r="C1382" s="3" t="s">
        <v>2176</v>
      </c>
      <c r="D1382" s="7">
        <v>49</v>
      </c>
      <c r="E1382" s="160">
        <v>49.000000000000007</v>
      </c>
      <c r="F1382" s="157">
        <v>539000</v>
      </c>
      <c r="G1382" s="3" t="s">
        <v>3794</v>
      </c>
      <c r="H1382" s="1" t="s">
        <v>3795</v>
      </c>
    </row>
    <row r="1383" spans="1:8" ht="15.75" thickTop="1" x14ac:dyDescent="0.25">
      <c r="A1383" s="2">
        <v>1381</v>
      </c>
      <c r="B1383" s="5" t="s">
        <v>3796</v>
      </c>
      <c r="C1383" s="3" t="s">
        <v>2176</v>
      </c>
      <c r="D1383" s="154">
        <v>49</v>
      </c>
      <c r="E1383" s="161">
        <v>48.513866666666665</v>
      </c>
      <c r="F1383" s="6">
        <v>36385400</v>
      </c>
      <c r="G1383" s="3" t="s">
        <v>4671</v>
      </c>
      <c r="H1383" s="1" t="s">
        <v>3797</v>
      </c>
    </row>
    <row r="1384" spans="1:8" ht="15.75" thickBot="1" x14ac:dyDescent="0.3">
      <c r="A1384" s="3">
        <v>1382</v>
      </c>
      <c r="B1384" s="5" t="s">
        <v>3798</v>
      </c>
      <c r="C1384" s="3" t="s">
        <v>2176</v>
      </c>
      <c r="D1384" s="7">
        <v>49</v>
      </c>
      <c r="E1384" s="160">
        <v>48.902374670184706</v>
      </c>
      <c r="F1384" s="157">
        <v>12973800</v>
      </c>
      <c r="G1384" s="3" t="s">
        <v>3799</v>
      </c>
      <c r="H1384" s="1" t="s">
        <v>3800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60">
        <v>48.180287436507093</v>
      </c>
      <c r="F1385" s="157">
        <v>7061857</v>
      </c>
      <c r="G1385" s="3" t="s">
        <v>1319</v>
      </c>
      <c r="H1385" s="1" t="s">
        <v>1965</v>
      </c>
    </row>
    <row r="1386" spans="1:8" ht="15.75" thickBot="1" x14ac:dyDescent="0.3">
      <c r="A1386" s="3">
        <v>1384</v>
      </c>
      <c r="B1386" s="5" t="s">
        <v>4728</v>
      </c>
      <c r="C1386" s="3" t="s">
        <v>2176</v>
      </c>
      <c r="D1386" s="7">
        <v>100</v>
      </c>
      <c r="E1386" s="160">
        <v>37.419999999999995</v>
      </c>
      <c r="F1386" s="157">
        <v>1871000</v>
      </c>
      <c r="G1386" s="3" t="s">
        <v>4729</v>
      </c>
      <c r="H1386" s="1" t="s">
        <v>4730</v>
      </c>
    </row>
    <row r="1387" spans="1:8" ht="15.75" thickTop="1" x14ac:dyDescent="0.25">
      <c r="A1387" s="2">
        <v>1385</v>
      </c>
      <c r="B1387" s="5" t="s">
        <v>3801</v>
      </c>
      <c r="C1387" s="3" t="s">
        <v>2176</v>
      </c>
      <c r="D1387" s="7">
        <v>49</v>
      </c>
      <c r="E1387" s="160">
        <v>49.200128784296368</v>
      </c>
      <c r="F1387" s="157">
        <v>1467015</v>
      </c>
      <c r="G1387" s="3" t="s">
        <v>3802</v>
      </c>
      <c r="H1387" s="1" t="s">
        <v>3803</v>
      </c>
    </row>
    <row r="1388" spans="1:8" ht="15.75" thickBot="1" x14ac:dyDescent="0.3">
      <c r="A1388" s="3">
        <v>1386</v>
      </c>
      <c r="B1388" s="5" t="s">
        <v>2047</v>
      </c>
      <c r="C1388" s="3" t="s">
        <v>1</v>
      </c>
      <c r="D1388" s="7">
        <v>49</v>
      </c>
      <c r="E1388" s="160">
        <v>48.233253672869736</v>
      </c>
      <c r="F1388" s="157">
        <v>6155769</v>
      </c>
      <c r="G1388" s="3" t="s">
        <v>2122</v>
      </c>
      <c r="H1388" s="1" t="s">
        <v>2123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61">
        <v>48.651539112426697</v>
      </c>
      <c r="F1389" s="6">
        <v>48700142</v>
      </c>
      <c r="G1389" s="3" t="s">
        <v>1320</v>
      </c>
      <c r="H1389" s="1" t="s">
        <v>1966</v>
      </c>
    </row>
    <row r="1390" spans="1:8" ht="15.75" thickBot="1" x14ac:dyDescent="0.3">
      <c r="A1390" s="3">
        <v>1388</v>
      </c>
      <c r="B1390" s="5" t="s">
        <v>3804</v>
      </c>
      <c r="C1390" s="3" t="s">
        <v>2176</v>
      </c>
      <c r="D1390" s="7">
        <v>49</v>
      </c>
      <c r="E1390" s="160">
        <v>48.999969472484537</v>
      </c>
      <c r="F1390" s="157">
        <v>963065</v>
      </c>
      <c r="G1390" s="3" t="s">
        <v>3805</v>
      </c>
      <c r="H1390" s="1" t="s">
        <v>3806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60">
        <v>18.610839481528437</v>
      </c>
      <c r="F1391" s="157">
        <v>1103861</v>
      </c>
      <c r="G1391" s="3" t="s">
        <v>1321</v>
      </c>
      <c r="H1391" s="1" t="s">
        <v>1967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60">
        <v>49.618270037367495</v>
      </c>
      <c r="F1392" s="157">
        <v>1041031</v>
      </c>
      <c r="G1392" s="3" t="s">
        <v>1322</v>
      </c>
      <c r="H1392" s="1" t="s">
        <v>1968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60">
        <v>42.281789180956423</v>
      </c>
      <c r="F1393" s="157">
        <v>557997</v>
      </c>
      <c r="G1393" s="3" t="s">
        <v>1323</v>
      </c>
      <c r="H1393" s="1" t="s">
        <v>1969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4">
        <v>49</v>
      </c>
      <c r="E1394" s="161">
        <v>46.28599221789883</v>
      </c>
      <c r="F1394" s="6">
        <v>475820</v>
      </c>
      <c r="G1394" s="3" t="s">
        <v>1324</v>
      </c>
      <c r="H1394" s="1" t="s">
        <v>1970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60">
        <v>48.711111111111116</v>
      </c>
      <c r="F1395" s="157">
        <v>876800</v>
      </c>
      <c r="G1395" s="3" t="s">
        <v>1325</v>
      </c>
      <c r="H1395" s="1" t="s">
        <v>1971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60">
        <v>45.286279275704047</v>
      </c>
      <c r="F1396" s="157">
        <v>5671477</v>
      </c>
      <c r="G1396" s="3" t="s">
        <v>1326</v>
      </c>
      <c r="H1396" s="1" t="s">
        <v>1972</v>
      </c>
    </row>
    <row r="1397" spans="1:8" ht="15.75" thickTop="1" x14ac:dyDescent="0.25">
      <c r="A1397" s="2">
        <v>1395</v>
      </c>
      <c r="B1397" s="5" t="s">
        <v>4852</v>
      </c>
      <c r="C1397" s="3" t="s">
        <v>2176</v>
      </c>
      <c r="D1397" s="7">
        <v>49</v>
      </c>
      <c r="E1397" s="160">
        <v>43.528547486453945</v>
      </c>
      <c r="F1397" s="157">
        <v>578407339</v>
      </c>
      <c r="G1397" s="3" t="s">
        <v>4853</v>
      </c>
      <c r="H1397" s="1" t="s">
        <v>4854</v>
      </c>
    </row>
    <row r="1398" spans="1:8" ht="15.75" thickBot="1" x14ac:dyDescent="0.3">
      <c r="A1398" s="3">
        <v>1396</v>
      </c>
      <c r="B1398" s="5" t="s">
        <v>3807</v>
      </c>
      <c r="C1398" s="3" t="s">
        <v>2176</v>
      </c>
      <c r="D1398" s="7">
        <v>49</v>
      </c>
      <c r="E1398" s="160">
        <v>48.969178082191782</v>
      </c>
      <c r="F1398" s="157">
        <v>21448500</v>
      </c>
      <c r="G1398" s="3" t="s">
        <v>3808</v>
      </c>
      <c r="H1398" s="1" t="s">
        <v>3809</v>
      </c>
    </row>
    <row r="1399" spans="1:8" ht="15.75" thickTop="1" x14ac:dyDescent="0.25">
      <c r="A1399" s="2">
        <v>1397</v>
      </c>
      <c r="B1399" s="5" t="s">
        <v>3810</v>
      </c>
      <c r="C1399" s="3" t="s">
        <v>2176</v>
      </c>
      <c r="D1399" s="7">
        <v>49</v>
      </c>
      <c r="E1399" s="160">
        <v>48.999992145944063</v>
      </c>
      <c r="F1399" s="157">
        <v>4991051</v>
      </c>
      <c r="G1399" s="3" t="s">
        <v>3811</v>
      </c>
      <c r="H1399" s="1" t="s">
        <v>3812</v>
      </c>
    </row>
    <row r="1400" spans="1:8" ht="15.75" thickBot="1" x14ac:dyDescent="0.3">
      <c r="A1400" s="3">
        <v>1398</v>
      </c>
      <c r="B1400" s="5" t="s">
        <v>3813</v>
      </c>
      <c r="C1400" s="3" t="s">
        <v>2176</v>
      </c>
      <c r="D1400" s="7">
        <v>49</v>
      </c>
      <c r="E1400" s="160">
        <v>48.999258721724139</v>
      </c>
      <c r="F1400" s="157">
        <v>81634774</v>
      </c>
      <c r="G1400" s="3" t="s">
        <v>3814</v>
      </c>
      <c r="H1400" s="1" t="s">
        <v>3815</v>
      </c>
    </row>
    <row r="1401" spans="1:8" ht="15.75" thickTop="1" x14ac:dyDescent="0.25">
      <c r="A1401" s="2">
        <v>1399</v>
      </c>
      <c r="B1401" s="5" t="s">
        <v>3816</v>
      </c>
      <c r="C1401" s="3" t="s">
        <v>2176</v>
      </c>
      <c r="D1401" s="7">
        <v>49</v>
      </c>
      <c r="E1401" s="160">
        <v>48.944490702192617</v>
      </c>
      <c r="F1401" s="157">
        <v>4408675</v>
      </c>
      <c r="G1401" s="3" t="s">
        <v>3817</v>
      </c>
      <c r="H1401" s="1" t="s">
        <v>3818</v>
      </c>
    </row>
    <row r="1402" spans="1:8" ht="15.75" thickBot="1" x14ac:dyDescent="0.3">
      <c r="A1402" s="3">
        <v>1400</v>
      </c>
      <c r="B1402" s="5" t="s">
        <v>4118</v>
      </c>
      <c r="C1402" s="3" t="s">
        <v>2176</v>
      </c>
      <c r="D1402" s="154">
        <v>49</v>
      </c>
      <c r="E1402" s="161">
        <v>49.130502898323677</v>
      </c>
      <c r="F1402" s="6">
        <v>7840000</v>
      </c>
      <c r="G1402" s="3" t="s">
        <v>4119</v>
      </c>
      <c r="H1402" s="1" t="s">
        <v>4120</v>
      </c>
    </row>
    <row r="1403" spans="1:8" ht="15.75" thickTop="1" x14ac:dyDescent="0.25">
      <c r="A1403" s="2">
        <v>1401</v>
      </c>
      <c r="B1403" s="5" t="s">
        <v>3819</v>
      </c>
      <c r="C1403" s="3" t="s">
        <v>2176</v>
      </c>
      <c r="D1403" s="7">
        <v>49</v>
      </c>
      <c r="E1403" s="160">
        <v>4.2783155321164488</v>
      </c>
      <c r="F1403" s="157">
        <v>1446116</v>
      </c>
      <c r="G1403" s="3" t="s">
        <v>3820</v>
      </c>
      <c r="H1403" s="1" t="s">
        <v>3821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60">
        <v>46.080807403391056</v>
      </c>
      <c r="F1404" s="157">
        <v>14566816</v>
      </c>
      <c r="G1404" s="3" t="s">
        <v>991</v>
      </c>
      <c r="H1404" s="1" t="s">
        <v>1621</v>
      </c>
    </row>
    <row r="1405" spans="1:8" ht="15.75" thickTop="1" x14ac:dyDescent="0.25">
      <c r="A1405" s="2">
        <v>1403</v>
      </c>
      <c r="B1405" s="5" t="s">
        <v>655</v>
      </c>
      <c r="C1405" s="3" t="s">
        <v>2176</v>
      </c>
      <c r="D1405" s="7">
        <v>49</v>
      </c>
      <c r="E1405" s="160">
        <v>48.989333333333335</v>
      </c>
      <c r="F1405" s="157">
        <v>7348400</v>
      </c>
      <c r="G1405" s="3" t="s">
        <v>1327</v>
      </c>
      <c r="H1405" s="1" t="s">
        <v>1973</v>
      </c>
    </row>
    <row r="1406" spans="1:8" ht="15.75" thickBot="1" x14ac:dyDescent="0.3">
      <c r="A1406" s="3">
        <v>1404</v>
      </c>
      <c r="B1406" s="5" t="s">
        <v>2064</v>
      </c>
      <c r="C1406" s="3" t="s">
        <v>694</v>
      </c>
      <c r="D1406" s="7">
        <v>49</v>
      </c>
      <c r="E1406" s="160">
        <v>33.670402141184347</v>
      </c>
      <c r="F1406" s="157">
        <v>150961248</v>
      </c>
      <c r="G1406" s="3" t="s">
        <v>2169</v>
      </c>
      <c r="H1406" s="1" t="s">
        <v>2170</v>
      </c>
    </row>
    <row r="1407" spans="1:8" ht="15.75" thickTop="1" x14ac:dyDescent="0.25">
      <c r="A1407" s="2">
        <v>1405</v>
      </c>
      <c r="B1407" s="5" t="s">
        <v>3822</v>
      </c>
      <c r="C1407" s="3" t="s">
        <v>2176</v>
      </c>
      <c r="D1407" s="7">
        <v>49</v>
      </c>
      <c r="E1407" s="160">
        <v>29.211256235827666</v>
      </c>
      <c r="F1407" s="157">
        <v>12882164</v>
      </c>
      <c r="G1407" s="3" t="s">
        <v>3823</v>
      </c>
      <c r="H1407" s="1" t="s">
        <v>3824</v>
      </c>
    </row>
    <row r="1408" spans="1:8" ht="15.75" thickBot="1" x14ac:dyDescent="0.3">
      <c r="A1408" s="3">
        <v>1406</v>
      </c>
      <c r="B1408" s="5" t="s">
        <v>4969</v>
      </c>
      <c r="C1408" s="3" t="s">
        <v>2176</v>
      </c>
      <c r="D1408" s="7">
        <v>69.183300000000003</v>
      </c>
      <c r="E1408" s="160">
        <v>69.05391122514331</v>
      </c>
      <c r="F1408" s="157">
        <v>1549439256</v>
      </c>
      <c r="G1408" s="3" t="s">
        <v>4970</v>
      </c>
      <c r="H1408" s="1" t="s">
        <v>4971</v>
      </c>
    </row>
    <row r="1409" spans="1:8" ht="15.75" thickTop="1" x14ac:dyDescent="0.25">
      <c r="A1409" s="2">
        <v>1407</v>
      </c>
      <c r="B1409" s="5" t="s">
        <v>3825</v>
      </c>
      <c r="C1409" s="3" t="s">
        <v>2176</v>
      </c>
      <c r="D1409" s="7">
        <v>49</v>
      </c>
      <c r="E1409" s="160">
        <v>49.000016085532145</v>
      </c>
      <c r="F1409" s="157">
        <v>4569325</v>
      </c>
      <c r="G1409" s="3" t="s">
        <v>3826</v>
      </c>
      <c r="H1409" s="1" t="s">
        <v>3827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60">
        <v>49.305231844946022</v>
      </c>
      <c r="F1410" s="157">
        <v>3858588</v>
      </c>
      <c r="G1410" s="3" t="s">
        <v>1328</v>
      </c>
      <c r="H1410" s="1" t="s">
        <v>1974</v>
      </c>
    </row>
    <row r="1411" spans="1:8" ht="15.75" thickTop="1" x14ac:dyDescent="0.25">
      <c r="A1411" s="2">
        <v>1409</v>
      </c>
      <c r="B1411" s="5" t="s">
        <v>4731</v>
      </c>
      <c r="C1411" s="3" t="s">
        <v>2176</v>
      </c>
      <c r="D1411" s="7">
        <v>49</v>
      </c>
      <c r="E1411" s="160">
        <v>27.251810276679844</v>
      </c>
      <c r="F1411" s="157">
        <v>17236770</v>
      </c>
      <c r="G1411" s="3" t="s">
        <v>4732</v>
      </c>
      <c r="H1411" s="1" t="s">
        <v>4733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60">
        <v>44.407727183894032</v>
      </c>
      <c r="F1412" s="157">
        <v>18700800</v>
      </c>
      <c r="G1412" s="3" t="s">
        <v>1329</v>
      </c>
      <c r="H1412" s="1" t="s">
        <v>1975</v>
      </c>
    </row>
    <row r="1413" spans="1:8" ht="15.75" thickTop="1" x14ac:dyDescent="0.25">
      <c r="A1413" s="2">
        <v>1411</v>
      </c>
      <c r="B1413" s="5" t="s">
        <v>3828</v>
      </c>
      <c r="C1413" s="3" t="s">
        <v>2176</v>
      </c>
      <c r="D1413" s="7">
        <v>49</v>
      </c>
      <c r="E1413" s="160">
        <v>35.873255999999998</v>
      </c>
      <c r="F1413" s="157">
        <v>179366280</v>
      </c>
      <c r="G1413" s="3" t="s">
        <v>3829</v>
      </c>
      <c r="H1413" s="1" t="s">
        <v>3830</v>
      </c>
    </row>
    <row r="1414" spans="1:8" ht="15.75" thickBot="1" x14ac:dyDescent="0.3">
      <c r="A1414" s="3">
        <v>1412</v>
      </c>
      <c r="B1414" s="5" t="s">
        <v>3831</v>
      </c>
      <c r="C1414" s="3" t="s">
        <v>2176</v>
      </c>
      <c r="D1414" s="7">
        <v>49</v>
      </c>
      <c r="E1414" s="160">
        <v>48.999995807063421</v>
      </c>
      <c r="F1414" s="157">
        <v>17529479</v>
      </c>
      <c r="G1414" s="3" t="s">
        <v>5032</v>
      </c>
      <c r="H1414" s="1" t="s">
        <v>3832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60">
        <v>64.590197127957964</v>
      </c>
      <c r="F1415" s="157">
        <v>59683887</v>
      </c>
      <c r="G1415" s="3" t="s">
        <v>992</v>
      </c>
      <c r="H1415" s="1" t="s">
        <v>1622</v>
      </c>
    </row>
    <row r="1416" spans="1:8" ht="15.75" thickBot="1" x14ac:dyDescent="0.3">
      <c r="A1416" s="3">
        <v>1414</v>
      </c>
      <c r="B1416" s="5" t="s">
        <v>3833</v>
      </c>
      <c r="C1416" s="3" t="s">
        <v>2176</v>
      </c>
      <c r="D1416" s="7">
        <v>49</v>
      </c>
      <c r="E1416" s="160">
        <v>49</v>
      </c>
      <c r="F1416" s="157">
        <v>3430000</v>
      </c>
      <c r="G1416" s="3" t="s">
        <v>3834</v>
      </c>
      <c r="H1416" s="1" t="s">
        <v>3835</v>
      </c>
    </row>
    <row r="1417" spans="1:8" ht="15.75" thickTop="1" x14ac:dyDescent="0.25">
      <c r="A1417" s="2">
        <v>1415</v>
      </c>
      <c r="B1417" s="5" t="s">
        <v>3836</v>
      </c>
      <c r="C1417" s="3" t="s">
        <v>2176</v>
      </c>
      <c r="D1417" s="7">
        <v>49</v>
      </c>
      <c r="E1417" s="160">
        <v>49</v>
      </c>
      <c r="F1417" s="157">
        <v>10535000</v>
      </c>
      <c r="G1417" s="3" t="s">
        <v>3837</v>
      </c>
      <c r="H1417" s="1" t="s">
        <v>3838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60">
        <v>48.551929999999999</v>
      </c>
      <c r="F1418" s="157">
        <v>72827895</v>
      </c>
      <c r="G1418" s="3" t="s">
        <v>993</v>
      </c>
      <c r="H1418" s="1" t="s">
        <v>1623</v>
      </c>
    </row>
    <row r="1419" spans="1:8" ht="15.75" thickTop="1" x14ac:dyDescent="0.25">
      <c r="A1419" s="2">
        <v>1417</v>
      </c>
      <c r="B1419" s="5" t="s">
        <v>3839</v>
      </c>
      <c r="C1419" s="3" t="s">
        <v>2176</v>
      </c>
      <c r="D1419" s="7">
        <v>49</v>
      </c>
      <c r="E1419" s="160">
        <v>49</v>
      </c>
      <c r="F1419" s="157">
        <v>3675000</v>
      </c>
      <c r="G1419" s="3" t="s">
        <v>3840</v>
      </c>
      <c r="H1419" s="1" t="s">
        <v>3841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60">
        <v>31.651575999999999</v>
      </c>
      <c r="F1420" s="157">
        <v>7912894</v>
      </c>
      <c r="G1420" s="3" t="s">
        <v>1330</v>
      </c>
      <c r="H1420" s="1" t="s">
        <v>1976</v>
      </c>
    </row>
    <row r="1421" spans="1:8" ht="15.75" thickTop="1" x14ac:dyDescent="0.25">
      <c r="A1421" s="2">
        <v>1419</v>
      </c>
      <c r="B1421" s="5" t="s">
        <v>4749</v>
      </c>
      <c r="C1421" s="3" t="s">
        <v>1</v>
      </c>
      <c r="D1421" s="7">
        <v>49</v>
      </c>
      <c r="E1421" s="160">
        <v>33.581653816046156</v>
      </c>
      <c r="F1421" s="157">
        <v>1124822196</v>
      </c>
      <c r="G1421" s="3" t="s">
        <v>4750</v>
      </c>
      <c r="H1421" s="1" t="s">
        <v>4751</v>
      </c>
    </row>
    <row r="1422" spans="1:8" ht="15.75" thickBot="1" x14ac:dyDescent="0.3">
      <c r="A1422" s="3">
        <v>1420</v>
      </c>
      <c r="B1422" s="5" t="s">
        <v>3842</v>
      </c>
      <c r="C1422" s="3" t="s">
        <v>2176</v>
      </c>
      <c r="D1422" s="7">
        <v>20.5</v>
      </c>
      <c r="E1422" s="160" t="e">
        <v>#VALUE!</v>
      </c>
      <c r="F1422" s="157" t="s">
        <v>4942</v>
      </c>
      <c r="G1422" s="3" t="s">
        <v>3843</v>
      </c>
      <c r="H1422" s="1" t="s">
        <v>3844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41.052799999999998</v>
      </c>
      <c r="E1423" s="160">
        <v>27.702135497917833</v>
      </c>
      <c r="F1423" s="157">
        <v>884147174</v>
      </c>
      <c r="G1423" s="3" t="s">
        <v>994</v>
      </c>
      <c r="H1423" s="1" t="s">
        <v>1624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60">
        <v>48.555428985030247</v>
      </c>
      <c r="F1424" s="157">
        <v>13631422</v>
      </c>
      <c r="G1424" s="3" t="s">
        <v>995</v>
      </c>
      <c r="H1424" s="1" t="s">
        <v>1625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60">
        <v>48.410173964284795</v>
      </c>
      <c r="F1425" s="157">
        <v>755799</v>
      </c>
      <c r="G1425" s="3" t="s">
        <v>1331</v>
      </c>
      <c r="H1425" s="1" t="s">
        <v>1977</v>
      </c>
    </row>
    <row r="1426" spans="1:8" ht="15.75" thickBot="1" x14ac:dyDescent="0.3">
      <c r="A1426" s="3">
        <v>1424</v>
      </c>
      <c r="B1426" s="5" t="s">
        <v>3845</v>
      </c>
      <c r="C1426" s="3" t="s">
        <v>2176</v>
      </c>
      <c r="D1426" s="7">
        <v>0</v>
      </c>
      <c r="E1426" s="160" t="e">
        <v>#VALUE!</v>
      </c>
      <c r="F1426" s="157" t="s">
        <v>4942</v>
      </c>
      <c r="G1426" s="3" t="s">
        <v>3846</v>
      </c>
      <c r="H1426" s="1" t="s">
        <v>3847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60">
        <v>47.855955914019447</v>
      </c>
      <c r="F1427" s="157">
        <v>16334817</v>
      </c>
      <c r="G1427" s="3" t="s">
        <v>1332</v>
      </c>
      <c r="H1427" s="1" t="s">
        <v>1978</v>
      </c>
    </row>
    <row r="1428" spans="1:8" ht="15.75" thickBot="1" x14ac:dyDescent="0.3">
      <c r="A1428" s="3">
        <v>1426</v>
      </c>
      <c r="B1428" s="5" t="s">
        <v>3848</v>
      </c>
      <c r="C1428" s="3" t="s">
        <v>2176</v>
      </c>
      <c r="D1428" s="7">
        <v>49</v>
      </c>
      <c r="E1428" s="160">
        <v>47.028571428571432</v>
      </c>
      <c r="F1428" s="157">
        <v>2633600</v>
      </c>
      <c r="G1428" s="3" t="s">
        <v>3849</v>
      </c>
      <c r="H1428" s="1" t="s">
        <v>3850</v>
      </c>
    </row>
    <row r="1429" spans="1:8" ht="15.75" thickTop="1" x14ac:dyDescent="0.25">
      <c r="A1429" s="2">
        <v>1427</v>
      </c>
      <c r="B1429" s="5" t="s">
        <v>3851</v>
      </c>
      <c r="C1429" s="3" t="s">
        <v>2176</v>
      </c>
      <c r="D1429" s="7">
        <v>49</v>
      </c>
      <c r="E1429" s="160">
        <v>49</v>
      </c>
      <c r="F1429" s="157">
        <v>612500</v>
      </c>
      <c r="G1429" s="3" t="s">
        <v>3852</v>
      </c>
      <c r="H1429" s="1" t="s">
        <v>3853</v>
      </c>
    </row>
    <row r="1430" spans="1:8" ht="15.75" thickBot="1" x14ac:dyDescent="0.3">
      <c r="A1430" s="3">
        <v>1428</v>
      </c>
      <c r="B1430" s="5" t="s">
        <v>3854</v>
      </c>
      <c r="C1430" s="3" t="s">
        <v>2176</v>
      </c>
      <c r="D1430" s="7">
        <v>49</v>
      </c>
      <c r="E1430" s="160">
        <v>48.487843137254906</v>
      </c>
      <c r="F1430" s="157">
        <v>12364400</v>
      </c>
      <c r="G1430" s="3" t="s">
        <v>3855</v>
      </c>
      <c r="H1430" s="1" t="s">
        <v>3856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154">
        <v>49</v>
      </c>
      <c r="E1431" s="161">
        <v>44.414004136797182</v>
      </c>
      <c r="F1431" s="6">
        <v>29078266</v>
      </c>
      <c r="G1431" s="3" t="s">
        <v>996</v>
      </c>
      <c r="H1431" s="1" t="s">
        <v>1626</v>
      </c>
    </row>
    <row r="1432" spans="1:8" ht="15.75" thickBot="1" x14ac:dyDescent="0.3">
      <c r="A1432" s="3">
        <v>1430</v>
      </c>
      <c r="B1432" s="5" t="s">
        <v>3857</v>
      </c>
      <c r="C1432" s="3" t="s">
        <v>2176</v>
      </c>
      <c r="D1432" s="7">
        <v>49</v>
      </c>
      <c r="E1432" s="160">
        <v>48.987864077669904</v>
      </c>
      <c r="F1432" s="157">
        <v>4036600</v>
      </c>
      <c r="G1432" s="3" t="s">
        <v>3858</v>
      </c>
      <c r="H1432" s="1" t="s">
        <v>3859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60">
        <v>25.085000905453704</v>
      </c>
      <c r="F1433" s="157">
        <v>18520354</v>
      </c>
      <c r="G1433" s="3" t="s">
        <v>997</v>
      </c>
      <c r="H1433" s="1" t="s">
        <v>1627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60">
        <v>47.999842048528023</v>
      </c>
      <c r="F1434" s="157">
        <v>9359806</v>
      </c>
      <c r="G1434" s="3" t="s">
        <v>1333</v>
      </c>
      <c r="H1434" s="1" t="s">
        <v>1979</v>
      </c>
    </row>
    <row r="1435" spans="1:8" ht="15.75" thickTop="1" x14ac:dyDescent="0.25">
      <c r="A1435" s="2">
        <v>1433</v>
      </c>
      <c r="B1435" s="5" t="s">
        <v>4224</v>
      </c>
      <c r="C1435" s="3" t="s">
        <v>2176</v>
      </c>
      <c r="D1435" s="7">
        <v>49</v>
      </c>
      <c r="E1435" s="160">
        <v>48.999482924441473</v>
      </c>
      <c r="F1435" s="157">
        <v>28428814</v>
      </c>
      <c r="G1435" s="3" t="s">
        <v>4225</v>
      </c>
      <c r="H1435" s="1" t="s">
        <v>4226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60">
        <v>47.65021304496824</v>
      </c>
      <c r="F1436" s="157">
        <v>48109847</v>
      </c>
      <c r="G1436" s="3" t="s">
        <v>1334</v>
      </c>
      <c r="H1436" s="1" t="s">
        <v>1980</v>
      </c>
    </row>
    <row r="1437" spans="1:8" ht="15.75" thickTop="1" x14ac:dyDescent="0.25">
      <c r="A1437" s="2">
        <v>1435</v>
      </c>
      <c r="B1437" s="5" t="s">
        <v>2048</v>
      </c>
      <c r="C1437" s="3" t="s">
        <v>1</v>
      </c>
      <c r="D1437" s="7">
        <v>30</v>
      </c>
      <c r="E1437" s="160">
        <v>9.3884630915196929</v>
      </c>
      <c r="F1437" s="157">
        <v>50848977</v>
      </c>
      <c r="G1437" s="3" t="s">
        <v>2124</v>
      </c>
      <c r="H1437" s="1" t="s">
        <v>2125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60">
        <v>33.860827843767829</v>
      </c>
      <c r="F1438" s="157">
        <v>6528029</v>
      </c>
      <c r="G1438" s="3" t="s">
        <v>1335</v>
      </c>
      <c r="H1438" s="1" t="s">
        <v>1981</v>
      </c>
    </row>
    <row r="1439" spans="1:8" ht="15.75" thickTop="1" x14ac:dyDescent="0.25">
      <c r="A1439" s="2">
        <v>1437</v>
      </c>
      <c r="B1439" s="5" t="s">
        <v>3860</v>
      </c>
      <c r="C1439" s="3" t="s">
        <v>2176</v>
      </c>
      <c r="D1439" s="7">
        <v>49</v>
      </c>
      <c r="E1439" s="160">
        <v>48.959099132582615</v>
      </c>
      <c r="F1439" s="157">
        <v>5875087</v>
      </c>
      <c r="G1439" s="3" t="s">
        <v>3861</v>
      </c>
      <c r="H1439" s="1" t="s">
        <v>3862</v>
      </c>
    </row>
    <row r="1440" spans="1:8" ht="15.75" thickBot="1" x14ac:dyDescent="0.3">
      <c r="A1440" s="3">
        <v>1438</v>
      </c>
      <c r="B1440" s="5" t="s">
        <v>3863</v>
      </c>
      <c r="C1440" s="3" t="s">
        <v>2176</v>
      </c>
      <c r="D1440" s="7">
        <v>49</v>
      </c>
      <c r="E1440" s="160">
        <v>48.910874999999997</v>
      </c>
      <c r="F1440" s="157">
        <v>3912870</v>
      </c>
      <c r="G1440" s="3" t="s">
        <v>3864</v>
      </c>
      <c r="H1440" s="1" t="s">
        <v>3865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60">
        <v>6.5833333333333339</v>
      </c>
      <c r="F1441" s="157">
        <v>71100</v>
      </c>
      <c r="G1441" s="3" t="s">
        <v>1336</v>
      </c>
      <c r="H1441" s="1" t="s">
        <v>1982</v>
      </c>
    </row>
    <row r="1442" spans="1:8" ht="15.75" thickBot="1" x14ac:dyDescent="0.3">
      <c r="A1442" s="3">
        <v>1440</v>
      </c>
      <c r="B1442" s="5" t="s">
        <v>3866</v>
      </c>
      <c r="C1442" s="3" t="s">
        <v>2176</v>
      </c>
      <c r="D1442" s="154">
        <v>49</v>
      </c>
      <c r="E1442" s="161">
        <v>49.130771478979156</v>
      </c>
      <c r="F1442" s="6">
        <v>23030000</v>
      </c>
      <c r="G1442" s="3" t="s">
        <v>3867</v>
      </c>
      <c r="H1442" s="1" t="s">
        <v>3868</v>
      </c>
    </row>
    <row r="1443" spans="1:8" ht="15.75" thickTop="1" x14ac:dyDescent="0.25">
      <c r="A1443" s="2">
        <v>1441</v>
      </c>
      <c r="B1443" s="5" t="s">
        <v>3869</v>
      </c>
      <c r="C1443" s="3" t="s">
        <v>2176</v>
      </c>
      <c r="D1443" s="7">
        <v>49</v>
      </c>
      <c r="E1443" s="160">
        <v>44.721937845675981</v>
      </c>
      <c r="F1443" s="157">
        <v>28219990</v>
      </c>
      <c r="G1443" s="3" t="s">
        <v>3870</v>
      </c>
      <c r="H1443" s="1" t="s">
        <v>3871</v>
      </c>
    </row>
    <row r="1444" spans="1:8" ht="15.75" thickBot="1" x14ac:dyDescent="0.3">
      <c r="A1444" s="3">
        <v>1442</v>
      </c>
      <c r="B1444" s="5" t="s">
        <v>3872</v>
      </c>
      <c r="C1444" s="3" t="s">
        <v>2176</v>
      </c>
      <c r="D1444" s="7">
        <v>49</v>
      </c>
      <c r="E1444" s="160">
        <v>48.526811917745682</v>
      </c>
      <c r="F1444" s="157">
        <v>5803797</v>
      </c>
      <c r="G1444" s="3" t="s">
        <v>3873</v>
      </c>
      <c r="H1444" s="1" t="s">
        <v>3874</v>
      </c>
    </row>
    <row r="1445" spans="1:8" ht="15.75" thickTop="1" x14ac:dyDescent="0.25">
      <c r="A1445" s="2">
        <v>1443</v>
      </c>
      <c r="B1445" s="5" t="s">
        <v>3875</v>
      </c>
      <c r="C1445" s="3" t="s">
        <v>2176</v>
      </c>
      <c r="D1445" s="7">
        <v>49</v>
      </c>
      <c r="E1445" s="160">
        <v>48.899021545487855</v>
      </c>
      <c r="F1445" s="157">
        <v>6925143</v>
      </c>
      <c r="G1445" s="3" t="s">
        <v>3876</v>
      </c>
      <c r="H1445" s="1" t="s">
        <v>3877</v>
      </c>
    </row>
    <row r="1446" spans="1:8" ht="15.75" thickBot="1" x14ac:dyDescent="0.3">
      <c r="A1446" s="3">
        <v>1444</v>
      </c>
      <c r="B1446" s="5" t="s">
        <v>3878</v>
      </c>
      <c r="C1446" s="3" t="s">
        <v>2176</v>
      </c>
      <c r="D1446" s="7">
        <v>49</v>
      </c>
      <c r="E1446" s="160">
        <v>49.000005655756716</v>
      </c>
      <c r="F1446" s="157">
        <v>1732748</v>
      </c>
      <c r="G1446" s="3" t="s">
        <v>3879</v>
      </c>
      <c r="H1446" s="1" t="s">
        <v>3880</v>
      </c>
    </row>
    <row r="1447" spans="1:8" ht="15.75" thickTop="1" x14ac:dyDescent="0.25">
      <c r="A1447" s="2">
        <v>1445</v>
      </c>
      <c r="B1447" s="5" t="s">
        <v>3881</v>
      </c>
      <c r="C1447" s="3" t="s">
        <v>2176</v>
      </c>
      <c r="D1447" s="7">
        <v>49</v>
      </c>
      <c r="E1447" s="160">
        <v>48.999653979238758</v>
      </c>
      <c r="F1447" s="157">
        <v>14160900</v>
      </c>
      <c r="G1447" s="3" t="s">
        <v>3882</v>
      </c>
      <c r="H1447" s="1" t="s">
        <v>3883</v>
      </c>
    </row>
    <row r="1448" spans="1:8" ht="15.75" thickBot="1" x14ac:dyDescent="0.3">
      <c r="A1448" s="3">
        <v>1446</v>
      </c>
      <c r="B1448" s="5" t="s">
        <v>3884</v>
      </c>
      <c r="C1448" s="3" t="s">
        <v>2176</v>
      </c>
      <c r="D1448" s="7">
        <v>49</v>
      </c>
      <c r="E1448" s="160">
        <v>11.359259259259261</v>
      </c>
      <c r="F1448" s="157">
        <v>306700</v>
      </c>
      <c r="G1448" s="3" t="s">
        <v>3885</v>
      </c>
      <c r="H1448" s="1" t="s">
        <v>3886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60">
        <v>48.322959999999995</v>
      </c>
      <c r="F1449" s="157">
        <v>9664592</v>
      </c>
      <c r="G1449" s="3" t="s">
        <v>1337</v>
      </c>
      <c r="H1449" s="1" t="s">
        <v>1983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60">
        <v>47.109927481838078</v>
      </c>
      <c r="F1450" s="157">
        <v>7273900</v>
      </c>
      <c r="G1450" s="3" t="s">
        <v>998</v>
      </c>
      <c r="H1450" s="1" t="s">
        <v>1628</v>
      </c>
    </row>
    <row r="1451" spans="1:8" ht="15.75" thickTop="1" x14ac:dyDescent="0.25">
      <c r="A1451" s="2">
        <v>1449</v>
      </c>
      <c r="B1451" s="5" t="s">
        <v>3959</v>
      </c>
      <c r="C1451" s="3" t="s">
        <v>2176</v>
      </c>
      <c r="D1451" s="7">
        <v>49</v>
      </c>
      <c r="E1451" s="160">
        <v>48.311458333333334</v>
      </c>
      <c r="F1451" s="157">
        <v>4637900</v>
      </c>
      <c r="G1451" s="3" t="s">
        <v>3960</v>
      </c>
      <c r="H1451" s="1" t="s">
        <v>3961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60">
        <v>41.047479452054795</v>
      </c>
      <c r="F1452" s="157">
        <v>4494699</v>
      </c>
      <c r="G1452" s="3" t="s">
        <v>1338</v>
      </c>
      <c r="H1452" s="1" t="s">
        <v>1984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60">
        <v>47.786666666666669</v>
      </c>
      <c r="F1453" s="157">
        <v>4300800</v>
      </c>
      <c r="G1453" s="3" t="s">
        <v>1339</v>
      </c>
      <c r="H1453" s="1" t="s">
        <v>1985</v>
      </c>
    </row>
    <row r="1454" spans="1:8" ht="15.75" thickBot="1" x14ac:dyDescent="0.3">
      <c r="A1454" s="3">
        <v>1452</v>
      </c>
      <c r="B1454" s="5" t="s">
        <v>300</v>
      </c>
      <c r="C1454" s="3" t="s">
        <v>2176</v>
      </c>
      <c r="D1454" s="7">
        <v>49</v>
      </c>
      <c r="E1454" s="160">
        <v>46.304549999999999</v>
      </c>
      <c r="F1454" s="157">
        <v>9260910</v>
      </c>
      <c r="G1454" s="3" t="s">
        <v>999</v>
      </c>
      <c r="H1454" s="1" t="s">
        <v>1629</v>
      </c>
    </row>
    <row r="1455" spans="1:8" ht="15.75" thickTop="1" x14ac:dyDescent="0.25">
      <c r="A1455" s="2">
        <v>1453</v>
      </c>
      <c r="B1455" s="5" t="s">
        <v>3887</v>
      </c>
      <c r="C1455" s="3" t="s">
        <v>2176</v>
      </c>
      <c r="D1455" s="7">
        <v>49</v>
      </c>
      <c r="E1455" s="160">
        <v>49.00793031292379</v>
      </c>
      <c r="F1455" s="157">
        <v>33275875</v>
      </c>
      <c r="G1455" s="3" t="s">
        <v>3888</v>
      </c>
      <c r="H1455" s="1" t="s">
        <v>3889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60">
        <v>34.898967194815789</v>
      </c>
      <c r="F1456" s="157">
        <v>3664238</v>
      </c>
      <c r="G1456" s="3" t="s">
        <v>1340</v>
      </c>
      <c r="H1456" s="1" t="s">
        <v>4666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60">
        <v>5.3401978468144771</v>
      </c>
      <c r="F1457" s="157">
        <v>11137805</v>
      </c>
      <c r="G1457" s="3" t="s">
        <v>1341</v>
      </c>
      <c r="H1457" s="1" t="s">
        <v>1986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49</v>
      </c>
      <c r="E1458" s="160">
        <v>39.10659343864814</v>
      </c>
      <c r="F1458" s="157">
        <v>32041608</v>
      </c>
      <c r="G1458" s="3" t="s">
        <v>1000</v>
      </c>
      <c r="H1458" s="1" t="s">
        <v>1630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60">
        <v>45.059862118363334</v>
      </c>
      <c r="F1459" s="157">
        <v>3774552</v>
      </c>
      <c r="G1459" s="3" t="s">
        <v>1342</v>
      </c>
      <c r="H1459" s="1" t="s">
        <v>4667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51.7928</v>
      </c>
      <c r="E1460" s="160">
        <v>48.896300552898055</v>
      </c>
      <c r="F1460" s="157">
        <v>40928355</v>
      </c>
      <c r="G1460" s="3" t="s">
        <v>1001</v>
      </c>
      <c r="H1460" s="1" t="s">
        <v>4654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60">
        <v>48.432769500951636</v>
      </c>
      <c r="F1461" s="157">
        <v>3885795</v>
      </c>
      <c r="G1461" s="3" t="s">
        <v>1002</v>
      </c>
      <c r="H1461" s="1" t="s">
        <v>1631</v>
      </c>
    </row>
    <row r="1462" spans="1:8" ht="15.75" thickBot="1" x14ac:dyDescent="0.3">
      <c r="A1462" s="3">
        <v>1460</v>
      </c>
      <c r="B1462" s="5" t="s">
        <v>3890</v>
      </c>
      <c r="C1462" s="3" t="s">
        <v>1</v>
      </c>
      <c r="D1462" s="154">
        <v>49</v>
      </c>
      <c r="E1462" s="161">
        <v>49.914475615219438</v>
      </c>
      <c r="F1462" s="6">
        <v>5169782</v>
      </c>
      <c r="G1462" s="3" t="s">
        <v>3891</v>
      </c>
      <c r="H1462" s="1" t="s">
        <v>3892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60">
        <v>39.625333333333337</v>
      </c>
      <c r="F1463" s="157">
        <v>3566280</v>
      </c>
      <c r="G1463" s="3" t="s">
        <v>1003</v>
      </c>
      <c r="H1463" s="1" t="s">
        <v>4655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60">
        <v>40.673492426817837</v>
      </c>
      <c r="F1464" s="157">
        <v>708291451</v>
      </c>
      <c r="G1464" s="3" t="s">
        <v>1004</v>
      </c>
      <c r="H1464" s="1" t="s">
        <v>4656</v>
      </c>
    </row>
    <row r="1465" spans="1:8" ht="15.75" thickTop="1" x14ac:dyDescent="0.25">
      <c r="A1465" s="2">
        <v>1463</v>
      </c>
      <c r="B1465" s="5" t="s">
        <v>3893</v>
      </c>
      <c r="C1465" s="3" t="s">
        <v>1</v>
      </c>
      <c r="D1465" s="7">
        <v>49</v>
      </c>
      <c r="E1465" s="160">
        <v>48.129138484866104</v>
      </c>
      <c r="F1465" s="157">
        <v>9350967</v>
      </c>
      <c r="G1465" s="3" t="s">
        <v>3894</v>
      </c>
      <c r="H1465" s="1" t="s">
        <v>3895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60">
        <v>20.489660570707507</v>
      </c>
      <c r="F1466" s="157">
        <v>26857007</v>
      </c>
      <c r="G1466" s="3" t="s">
        <v>1343</v>
      </c>
      <c r="H1466" s="1" t="s">
        <v>4668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60">
        <v>24.347987354402552</v>
      </c>
      <c r="F1467" s="157">
        <v>16522347</v>
      </c>
      <c r="G1467" s="3" t="s">
        <v>1005</v>
      </c>
      <c r="H1467" s="1" t="s">
        <v>1632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60">
        <v>34.531542567815833</v>
      </c>
      <c r="F1468" s="157">
        <v>4107047</v>
      </c>
      <c r="G1468" s="3" t="s">
        <v>1344</v>
      </c>
      <c r="H1468" s="1" t="s">
        <v>1987</v>
      </c>
    </row>
    <row r="1469" spans="1:8" ht="15.75" thickTop="1" x14ac:dyDescent="0.25">
      <c r="A1469" s="2">
        <v>1467</v>
      </c>
      <c r="B1469" s="5" t="s">
        <v>3896</v>
      </c>
      <c r="C1469" s="3" t="s">
        <v>1</v>
      </c>
      <c r="D1469" s="7">
        <v>49</v>
      </c>
      <c r="E1469" s="160">
        <v>48.797573758714712</v>
      </c>
      <c r="F1469" s="157">
        <v>597741</v>
      </c>
      <c r="G1469" s="3" t="s">
        <v>3897</v>
      </c>
      <c r="H1469" s="1" t="s">
        <v>3898</v>
      </c>
    </row>
    <row r="1470" spans="1:8" ht="15.75" thickBot="1" x14ac:dyDescent="0.3">
      <c r="A1470" s="3">
        <v>1468</v>
      </c>
      <c r="B1470" s="5" t="s">
        <v>4889</v>
      </c>
      <c r="C1470" s="3" t="s">
        <v>1</v>
      </c>
      <c r="D1470" s="7">
        <v>49</v>
      </c>
      <c r="E1470" s="160">
        <v>49</v>
      </c>
      <c r="F1470" s="157">
        <v>4042500</v>
      </c>
      <c r="G1470" s="3" t="s">
        <v>4890</v>
      </c>
      <c r="H1470" s="1" t="s">
        <v>4891</v>
      </c>
    </row>
    <row r="1471" spans="1:8" ht="15.75" thickTop="1" x14ac:dyDescent="0.25">
      <c r="A1471" s="2">
        <v>1469</v>
      </c>
      <c r="B1471" s="5" t="s">
        <v>3899</v>
      </c>
      <c r="C1471" s="3" t="s">
        <v>1</v>
      </c>
      <c r="D1471" s="7">
        <v>49</v>
      </c>
      <c r="E1471" s="160">
        <v>48.815599343185553</v>
      </c>
      <c r="F1471" s="157">
        <v>59457400</v>
      </c>
      <c r="G1471" s="3" t="s">
        <v>3900</v>
      </c>
      <c r="H1471" s="1" t="s">
        <v>4140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60">
        <v>46.80236428571429</v>
      </c>
      <c r="F1472" s="157">
        <v>65523310</v>
      </c>
      <c r="G1472" s="3" t="s">
        <v>1006</v>
      </c>
      <c r="H1472" s="1" t="s">
        <v>1633</v>
      </c>
    </row>
    <row r="1473" spans="1:8" ht="15.75" thickTop="1" x14ac:dyDescent="0.25">
      <c r="A1473" s="2">
        <v>1471</v>
      </c>
      <c r="B1473" s="5" t="s">
        <v>3901</v>
      </c>
      <c r="C1473" s="3" t="s">
        <v>1</v>
      </c>
      <c r="D1473" s="7">
        <v>49</v>
      </c>
      <c r="E1473" s="160">
        <v>48.999985407444072</v>
      </c>
      <c r="F1473" s="157">
        <v>7387326</v>
      </c>
      <c r="G1473" s="3" t="s">
        <v>3902</v>
      </c>
      <c r="H1473" s="1" t="s">
        <v>4141</v>
      </c>
    </row>
    <row r="1474" spans="1:8" ht="15.75" thickBot="1" x14ac:dyDescent="0.3">
      <c r="A1474" s="3">
        <v>1472</v>
      </c>
      <c r="B1474" s="5" t="s">
        <v>2049</v>
      </c>
      <c r="C1474" s="3" t="s">
        <v>1</v>
      </c>
      <c r="D1474" s="7">
        <v>23.203499999999998</v>
      </c>
      <c r="E1474" s="160">
        <v>0</v>
      </c>
      <c r="F1474" s="157">
        <v>0</v>
      </c>
      <c r="G1474" s="3" t="s">
        <v>2126</v>
      </c>
      <c r="H1474" s="1" t="s">
        <v>2127</v>
      </c>
    </row>
    <row r="1475" spans="1:8" ht="15.75" thickTop="1" x14ac:dyDescent="0.25">
      <c r="A1475" s="2">
        <v>1473</v>
      </c>
      <c r="B1475" s="5" t="s">
        <v>3903</v>
      </c>
      <c r="C1475" s="3" t="s">
        <v>1</v>
      </c>
      <c r="D1475" s="7">
        <v>49</v>
      </c>
      <c r="E1475" s="160">
        <v>48.644444444444446</v>
      </c>
      <c r="F1475" s="157">
        <v>2736250</v>
      </c>
      <c r="G1475" s="3" t="s">
        <v>3904</v>
      </c>
      <c r="H1475" s="1" t="s">
        <v>4142</v>
      </c>
    </row>
    <row r="1476" spans="1:8" ht="15.75" thickBot="1" x14ac:dyDescent="0.3">
      <c r="A1476" s="3">
        <v>1474</v>
      </c>
      <c r="B1476" s="5" t="s">
        <v>3905</v>
      </c>
      <c r="C1476" s="3" t="s">
        <v>1</v>
      </c>
      <c r="D1476" s="7">
        <v>49</v>
      </c>
      <c r="E1476" s="160">
        <v>48.937566141537268</v>
      </c>
      <c r="F1476" s="157">
        <v>52162356</v>
      </c>
      <c r="G1476" s="3" t="s">
        <v>3906</v>
      </c>
      <c r="H1476" s="1" t="s">
        <v>4143</v>
      </c>
    </row>
    <row r="1477" spans="1:8" ht="15.75" thickTop="1" x14ac:dyDescent="0.25">
      <c r="A1477" s="2">
        <v>1475</v>
      </c>
      <c r="B1477" s="5" t="s">
        <v>4400</v>
      </c>
      <c r="C1477" s="3" t="s">
        <v>1</v>
      </c>
      <c r="D1477" s="7">
        <v>49</v>
      </c>
      <c r="E1477" s="160">
        <v>46.645363758853811</v>
      </c>
      <c r="F1477" s="157">
        <v>10728429</v>
      </c>
      <c r="G1477" s="3" t="s">
        <v>4401</v>
      </c>
      <c r="H1477" s="1" t="s">
        <v>4402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61">
        <v>35.598904573510119</v>
      </c>
      <c r="F1478" s="6">
        <v>30651885</v>
      </c>
      <c r="G1478" s="3" t="s">
        <v>1007</v>
      </c>
      <c r="H1478" s="1" t="s">
        <v>1634</v>
      </c>
    </row>
    <row r="1479" spans="1:8" ht="15.75" thickTop="1" x14ac:dyDescent="0.25">
      <c r="A1479" s="2">
        <v>1477</v>
      </c>
      <c r="B1479" s="5" t="s">
        <v>4036</v>
      </c>
      <c r="C1479" s="3" t="s">
        <v>1</v>
      </c>
      <c r="D1479" s="7">
        <v>49</v>
      </c>
      <c r="E1479" s="160">
        <v>39.716481250000001</v>
      </c>
      <c r="F1479" s="157">
        <v>63546370</v>
      </c>
      <c r="G1479" s="3" t="s">
        <v>4037</v>
      </c>
      <c r="H1479" s="1" t="s">
        <v>4038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60">
        <v>30.247223164928567</v>
      </c>
      <c r="F1480" s="157">
        <v>4536536</v>
      </c>
      <c r="G1480" s="3" t="s">
        <v>1008</v>
      </c>
      <c r="H1480" s="1" t="s">
        <v>1635</v>
      </c>
    </row>
    <row r="1481" spans="1:8" x14ac:dyDescent="0.25">
      <c r="A1481" s="3">
        <v>1479</v>
      </c>
      <c r="B1481" s="5" t="s">
        <v>3907</v>
      </c>
      <c r="C1481" s="3" t="s">
        <v>1</v>
      </c>
      <c r="D1481" s="7">
        <v>49</v>
      </c>
      <c r="E1481" s="160">
        <v>44.44591346153846</v>
      </c>
      <c r="F1481" s="157">
        <v>1848950</v>
      </c>
      <c r="G1481" s="3" t="s">
        <v>3908</v>
      </c>
      <c r="H1481" s="1" t="s">
        <v>4144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60">
        <v>48.305103800817555</v>
      </c>
      <c r="F1482" s="157">
        <v>11815810</v>
      </c>
      <c r="G1482" s="3" t="s">
        <v>1009</v>
      </c>
      <c r="H1482" s="1" t="s">
        <v>1636</v>
      </c>
    </row>
    <row r="1483" spans="1:8" x14ac:dyDescent="0.25">
      <c r="A1483" s="3">
        <v>1481</v>
      </c>
      <c r="B1483" s="5" t="s">
        <v>4022</v>
      </c>
      <c r="C1483" s="3" t="s">
        <v>1</v>
      </c>
      <c r="D1483" s="7">
        <v>49</v>
      </c>
      <c r="E1483" s="160">
        <v>48.999980302058972</v>
      </c>
      <c r="F1483" s="157">
        <v>5472651</v>
      </c>
      <c r="G1483" s="3" t="s">
        <v>4023</v>
      </c>
      <c r="H1483" s="1" t="s">
        <v>4145</v>
      </c>
    </row>
    <row r="1484" spans="1:8" x14ac:dyDescent="0.25">
      <c r="A1484" s="3">
        <v>1482</v>
      </c>
      <c r="B1484" s="5" t="s">
        <v>3909</v>
      </c>
      <c r="C1484" s="3" t="s">
        <v>1</v>
      </c>
      <c r="D1484" s="7">
        <v>49</v>
      </c>
      <c r="E1484" s="160">
        <v>45.186216169664242</v>
      </c>
      <c r="F1484" s="157">
        <v>1626514</v>
      </c>
      <c r="G1484" s="3" t="s">
        <v>3910</v>
      </c>
      <c r="H1484" s="1" t="s">
        <v>4146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60">
        <v>45.782927999999998</v>
      </c>
      <c r="F1485" s="157">
        <v>22891464</v>
      </c>
      <c r="G1485" s="3" t="s">
        <v>2128</v>
      </c>
      <c r="H1485" s="1" t="s">
        <v>1637</v>
      </c>
    </row>
    <row r="1486" spans="1:8" x14ac:dyDescent="0.25">
      <c r="A1486" s="3">
        <v>1484</v>
      </c>
      <c r="B1486" s="5" t="s">
        <v>3980</v>
      </c>
      <c r="C1486" s="3" t="s">
        <v>1</v>
      </c>
      <c r="D1486" s="7">
        <v>49</v>
      </c>
      <c r="E1486" s="160">
        <v>16.718376146182315</v>
      </c>
      <c r="F1486" s="157">
        <v>389340553</v>
      </c>
      <c r="G1486" s="3" t="s">
        <v>3981</v>
      </c>
      <c r="H1486" s="1" t="s">
        <v>3982</v>
      </c>
    </row>
    <row r="1487" spans="1:8" x14ac:dyDescent="0.25">
      <c r="A1487" s="3">
        <v>1485</v>
      </c>
      <c r="B1487" s="5" t="s">
        <v>3911</v>
      </c>
      <c r="C1487" s="3" t="s">
        <v>1</v>
      </c>
      <c r="D1487" s="7">
        <v>49</v>
      </c>
      <c r="E1487" s="160">
        <v>48.922759604508542</v>
      </c>
      <c r="F1487" s="157">
        <v>12668485</v>
      </c>
      <c r="G1487" s="3" t="s">
        <v>3912</v>
      </c>
      <c r="H1487" s="1" t="s">
        <v>4147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61">
        <v>45.016759491192488</v>
      </c>
      <c r="F1488" s="6">
        <v>6345783</v>
      </c>
      <c r="G1488" s="3" t="s">
        <v>1345</v>
      </c>
      <c r="H1488" s="1" t="s">
        <v>1988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60">
        <v>5.9448558537524718</v>
      </c>
      <c r="F1489" s="157">
        <v>2979104</v>
      </c>
      <c r="G1489" s="3" t="s">
        <v>1010</v>
      </c>
      <c r="H1489" s="1" t="s">
        <v>1638</v>
      </c>
    </row>
    <row r="1490" spans="1:8" x14ac:dyDescent="0.25">
      <c r="A1490" s="3">
        <v>1488</v>
      </c>
      <c r="B1490" s="5" t="s">
        <v>5033</v>
      </c>
      <c r="C1490" s="3" t="s">
        <v>1</v>
      </c>
      <c r="D1490" s="7">
        <v>49</v>
      </c>
      <c r="E1490" s="160">
        <v>48.942929872164264</v>
      </c>
      <c r="F1490" s="157">
        <v>4374152</v>
      </c>
      <c r="G1490" s="3" t="s">
        <v>5034</v>
      </c>
      <c r="H1490" s="1" t="s">
        <v>5035</v>
      </c>
    </row>
    <row r="1491" spans="1:8" x14ac:dyDescent="0.25">
      <c r="A1491" s="3">
        <v>1489</v>
      </c>
      <c r="B1491" s="5" t="s">
        <v>4734</v>
      </c>
      <c r="C1491" s="3" t="s">
        <v>1</v>
      </c>
      <c r="D1491" s="7">
        <v>100</v>
      </c>
      <c r="E1491" s="160">
        <v>22.9649854</v>
      </c>
      <c r="F1491" s="157">
        <v>114824927</v>
      </c>
      <c r="G1491" s="3" t="s">
        <v>4735</v>
      </c>
      <c r="H1491" s="1" t="s">
        <v>4736</v>
      </c>
    </row>
    <row r="1492" spans="1:8" x14ac:dyDescent="0.25">
      <c r="A1492" s="3">
        <v>1490</v>
      </c>
      <c r="B1492" s="5" t="s">
        <v>3913</v>
      </c>
      <c r="C1492" s="3" t="s">
        <v>1</v>
      </c>
      <c r="D1492" s="7">
        <v>49</v>
      </c>
      <c r="E1492" s="160">
        <v>47.486780152118804</v>
      </c>
      <c r="F1492" s="157">
        <v>5244440</v>
      </c>
      <c r="G1492" s="3" t="s">
        <v>3914</v>
      </c>
      <c r="H1492" s="1" t="s">
        <v>4148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60">
        <v>35.833477985969822</v>
      </c>
      <c r="F1493" s="157">
        <v>73903395</v>
      </c>
      <c r="G1493" s="3" t="s">
        <v>1011</v>
      </c>
      <c r="H1493" s="1" t="s">
        <v>1639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60">
        <v>48.488106060606064</v>
      </c>
      <c r="F1494" s="157">
        <v>6400430</v>
      </c>
      <c r="G1494" s="3" t="s">
        <v>1012</v>
      </c>
      <c r="H1494" s="1" t="s">
        <v>1640</v>
      </c>
    </row>
    <row r="1495" spans="1:8" x14ac:dyDescent="0.25">
      <c r="A1495" s="3">
        <v>1493</v>
      </c>
      <c r="B1495" s="5" t="s">
        <v>2065</v>
      </c>
      <c r="C1495" s="3" t="s">
        <v>694</v>
      </c>
      <c r="D1495" s="7">
        <v>49</v>
      </c>
      <c r="E1495" s="160">
        <v>45.079016393442622</v>
      </c>
      <c r="F1495" s="157">
        <v>1374910</v>
      </c>
      <c r="G1495" s="3" t="s">
        <v>2171</v>
      </c>
      <c r="H1495" s="1" t="s">
        <v>2172</v>
      </c>
    </row>
    <row r="1496" spans="1:8" x14ac:dyDescent="0.25">
      <c r="A1496" s="3">
        <v>1494</v>
      </c>
      <c r="B1496" s="5" t="s">
        <v>3915</v>
      </c>
      <c r="C1496" s="3" t="s">
        <v>1</v>
      </c>
      <c r="D1496" s="7">
        <v>49</v>
      </c>
      <c r="E1496" s="160">
        <v>44.897486600020017</v>
      </c>
      <c r="F1496" s="157">
        <v>36328487</v>
      </c>
      <c r="G1496" s="3" t="s">
        <v>3916</v>
      </c>
      <c r="H1496" s="1" t="s">
        <v>4149</v>
      </c>
    </row>
    <row r="1497" spans="1:8" x14ac:dyDescent="0.25">
      <c r="A1497" s="3">
        <v>1495</v>
      </c>
      <c r="B1497" s="5" t="s">
        <v>3917</v>
      </c>
      <c r="C1497" s="3" t="s">
        <v>1</v>
      </c>
      <c r="D1497" s="7">
        <v>49</v>
      </c>
      <c r="E1497" s="160">
        <v>55.824552342643962</v>
      </c>
      <c r="F1497" s="157">
        <v>18375098</v>
      </c>
      <c r="G1497" s="3" t="s">
        <v>3918</v>
      </c>
      <c r="H1497" s="1" t="s">
        <v>4150</v>
      </c>
    </row>
    <row r="1498" spans="1:8" x14ac:dyDescent="0.25">
      <c r="A1498" s="3">
        <v>1496</v>
      </c>
      <c r="B1498" s="5" t="s">
        <v>3919</v>
      </c>
      <c r="C1498" s="3" t="s">
        <v>1</v>
      </c>
      <c r="D1498" s="7">
        <v>49</v>
      </c>
      <c r="E1498" s="160">
        <v>48.887650259822486</v>
      </c>
      <c r="F1498" s="157">
        <v>29821144</v>
      </c>
      <c r="G1498" s="3" t="s">
        <v>3920</v>
      </c>
      <c r="H1498" s="1" t="s">
        <v>4151</v>
      </c>
    </row>
    <row r="1499" spans="1:8" x14ac:dyDescent="0.25">
      <c r="A1499" s="3">
        <v>1497</v>
      </c>
      <c r="B1499" s="5" t="s">
        <v>3921</v>
      </c>
      <c r="C1499" s="3" t="s">
        <v>1</v>
      </c>
      <c r="D1499" s="7">
        <v>49</v>
      </c>
      <c r="E1499" s="160">
        <v>48.996699999999997</v>
      </c>
      <c r="F1499" s="157">
        <v>979934</v>
      </c>
      <c r="G1499" s="3" t="s">
        <v>3922</v>
      </c>
      <c r="H1499" s="1" t="s">
        <v>4152</v>
      </c>
    </row>
    <row r="1500" spans="1:8" x14ac:dyDescent="0.25">
      <c r="A1500" s="3">
        <v>1498</v>
      </c>
      <c r="B1500" s="5" t="s">
        <v>3923</v>
      </c>
      <c r="C1500" s="3" t="s">
        <v>1</v>
      </c>
      <c r="D1500" s="7">
        <v>49</v>
      </c>
      <c r="E1500" s="160">
        <v>48.999998675407213</v>
      </c>
      <c r="F1500" s="157">
        <v>3699250</v>
      </c>
      <c r="G1500" s="3" t="s">
        <v>3924</v>
      </c>
      <c r="H1500" s="1" t="s">
        <v>4153</v>
      </c>
    </row>
    <row r="1501" spans="1:8" x14ac:dyDescent="0.25">
      <c r="A1501" s="3">
        <v>1499</v>
      </c>
      <c r="B1501" s="5" t="s">
        <v>3925</v>
      </c>
      <c r="C1501" s="3" t="s">
        <v>1</v>
      </c>
      <c r="D1501" s="7">
        <v>49</v>
      </c>
      <c r="E1501" s="160">
        <v>48.823</v>
      </c>
      <c r="F1501" s="157">
        <v>3905840</v>
      </c>
      <c r="G1501" s="3" t="s">
        <v>3926</v>
      </c>
      <c r="H1501" s="1" t="s">
        <v>4154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60">
        <v>45.174260402127999</v>
      </c>
      <c r="F1502" s="157">
        <v>4880862</v>
      </c>
      <c r="G1502" s="3" t="s">
        <v>1013</v>
      </c>
      <c r="H1502" s="1" t="s">
        <v>1641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60">
        <v>36.072499414899958</v>
      </c>
      <c r="F1503" s="157">
        <v>1633774</v>
      </c>
      <c r="G1503" s="3" t="s">
        <v>1346</v>
      </c>
      <c r="H1503" s="1" t="s">
        <v>1989</v>
      </c>
    </row>
    <row r="1504" spans="1:8" x14ac:dyDescent="0.25">
      <c r="A1504" s="3">
        <v>1502</v>
      </c>
      <c r="B1504" s="5" t="s">
        <v>4809</v>
      </c>
      <c r="C1504" s="3" t="s">
        <v>1</v>
      </c>
      <c r="D1504" s="7">
        <v>49</v>
      </c>
      <c r="E1504" s="160">
        <v>49</v>
      </c>
      <c r="F1504" s="157">
        <v>7644000</v>
      </c>
      <c r="G1504" s="3" t="s">
        <v>4810</v>
      </c>
      <c r="H1504" s="1" t="s">
        <v>4811</v>
      </c>
    </row>
    <row r="1505" spans="1:8" x14ac:dyDescent="0.25">
      <c r="A1505" s="3">
        <v>1503</v>
      </c>
      <c r="B1505" s="5" t="s">
        <v>3927</v>
      </c>
      <c r="C1505" s="3" t="s">
        <v>1</v>
      </c>
      <c r="D1505" s="7">
        <v>49</v>
      </c>
      <c r="E1505" s="160">
        <v>49</v>
      </c>
      <c r="F1505" s="157">
        <v>9135805</v>
      </c>
      <c r="G1505" s="3" t="s">
        <v>3928</v>
      </c>
      <c r="H1505" s="1" t="s">
        <v>4155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60">
        <v>48.798000000000002</v>
      </c>
      <c r="F1506" s="157">
        <v>2439900</v>
      </c>
      <c r="G1506" s="3" t="s">
        <v>1347</v>
      </c>
      <c r="H1506" s="1" t="s">
        <v>1990</v>
      </c>
    </row>
    <row r="1507" spans="1:8" x14ac:dyDescent="0.25">
      <c r="A1507" s="3">
        <v>1505</v>
      </c>
      <c r="B1507" s="5" t="s">
        <v>3929</v>
      </c>
      <c r="C1507" s="3" t="s">
        <v>1</v>
      </c>
      <c r="D1507" s="7">
        <v>49</v>
      </c>
      <c r="E1507" s="160">
        <v>33.393630092041803</v>
      </c>
      <c r="F1507" s="157">
        <v>1715000</v>
      </c>
      <c r="G1507" s="3" t="s">
        <v>3930</v>
      </c>
      <c r="H1507" s="1" t="s">
        <v>4156</v>
      </c>
    </row>
    <row r="1508" spans="1:8" x14ac:dyDescent="0.25">
      <c r="A1508" s="3">
        <v>1506</v>
      </c>
      <c r="B1508" s="5" t="s">
        <v>2066</v>
      </c>
      <c r="C1508" s="3" t="s">
        <v>694</v>
      </c>
      <c r="D1508" s="7">
        <v>49</v>
      </c>
      <c r="E1508" s="160">
        <v>48.976228070175438</v>
      </c>
      <c r="F1508" s="157">
        <v>5583290</v>
      </c>
      <c r="G1508" s="3" t="s">
        <v>2173</v>
      </c>
      <c r="H1508" s="1" t="s">
        <v>2174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7">
        <v>49</v>
      </c>
      <c r="E1509" s="160">
        <v>48.101201781031186</v>
      </c>
      <c r="F1509" s="157">
        <v>2433916</v>
      </c>
      <c r="G1509" s="3" t="s">
        <v>1348</v>
      </c>
      <c r="H1509" s="1" t="s">
        <v>1991</v>
      </c>
    </row>
    <row r="1510" spans="1:8" x14ac:dyDescent="0.25">
      <c r="A1510" s="3">
        <v>1508</v>
      </c>
      <c r="B1510" s="5" t="s">
        <v>3931</v>
      </c>
      <c r="C1510" s="3" t="s">
        <v>1</v>
      </c>
      <c r="D1510" s="7">
        <v>49</v>
      </c>
      <c r="E1510" s="160">
        <v>49.000088420295207</v>
      </c>
      <c r="F1510" s="157">
        <v>1607100</v>
      </c>
      <c r="G1510" s="3" t="s">
        <v>3932</v>
      </c>
      <c r="H1510" s="1" t="s">
        <v>4157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60">
        <v>47.146749063958197</v>
      </c>
      <c r="F1511" s="157">
        <v>37183071</v>
      </c>
      <c r="G1511" s="3" t="s">
        <v>1014</v>
      </c>
      <c r="H1511" s="1" t="s">
        <v>1642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60">
        <v>26.39565</v>
      </c>
      <c r="F1512" s="157">
        <v>527913</v>
      </c>
      <c r="G1512" s="3" t="s">
        <v>1349</v>
      </c>
      <c r="H1512" s="1" t="s">
        <v>1992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60">
        <v>48.806314008762222</v>
      </c>
      <c r="F1513" s="157">
        <v>15227487</v>
      </c>
      <c r="G1513" s="3" t="s">
        <v>1350</v>
      </c>
      <c r="H1513" s="1" t="s">
        <v>1993</v>
      </c>
    </row>
    <row r="1514" spans="1:8" x14ac:dyDescent="0.25">
      <c r="A1514" s="3">
        <v>1512</v>
      </c>
      <c r="B1514" s="5" t="s">
        <v>3933</v>
      </c>
      <c r="C1514" s="3" t="s">
        <v>1</v>
      </c>
      <c r="D1514" s="7">
        <v>49</v>
      </c>
      <c r="E1514" s="160">
        <v>48.999953271741035</v>
      </c>
      <c r="F1514" s="157">
        <v>10276427</v>
      </c>
      <c r="G1514" s="3" t="s">
        <v>3934</v>
      </c>
      <c r="H1514" s="1" t="s">
        <v>4158</v>
      </c>
    </row>
    <row r="1515" spans="1:8" x14ac:dyDescent="0.25">
      <c r="A1515" s="3">
        <v>1513</v>
      </c>
      <c r="B1515" s="5" t="s">
        <v>3977</v>
      </c>
      <c r="C1515" s="3" t="s">
        <v>1</v>
      </c>
      <c r="D1515" s="7">
        <v>49</v>
      </c>
      <c r="E1515" s="160">
        <v>49</v>
      </c>
      <c r="F1515" s="157">
        <v>26950000</v>
      </c>
      <c r="G1515" s="3" t="s">
        <v>3978</v>
      </c>
      <c r="H1515" s="1" t="s">
        <v>4159</v>
      </c>
    </row>
    <row r="1516" spans="1:8" x14ac:dyDescent="0.25">
      <c r="A1516" s="3">
        <v>1514</v>
      </c>
      <c r="B1516" s="5" t="s">
        <v>3935</v>
      </c>
      <c r="C1516" s="3" t="s">
        <v>1</v>
      </c>
      <c r="D1516" s="7">
        <v>49</v>
      </c>
      <c r="E1516" s="160">
        <v>48.830555555555563</v>
      </c>
      <c r="F1516" s="157">
        <v>1757900</v>
      </c>
      <c r="G1516" s="3" t="s">
        <v>3936</v>
      </c>
      <c r="H1516" s="1" t="s">
        <v>4160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60">
        <v>48.997579649296128</v>
      </c>
      <c r="F1517" s="157">
        <v>1983912</v>
      </c>
      <c r="G1517" s="3" t="s">
        <v>1351</v>
      </c>
      <c r="H1517" s="1" t="s">
        <v>1994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60">
        <v>21.923999999999999</v>
      </c>
      <c r="F1518" s="157">
        <v>548100</v>
      </c>
      <c r="G1518" s="3" t="s">
        <v>1352</v>
      </c>
      <c r="H1518" s="1" t="s">
        <v>1995</v>
      </c>
    </row>
    <row r="1519" spans="1:8" x14ac:dyDescent="0.25">
      <c r="A1519" s="3">
        <v>1517</v>
      </c>
      <c r="B1519" s="5" t="s">
        <v>3937</v>
      </c>
      <c r="C1519" s="3" t="s">
        <v>1</v>
      </c>
      <c r="D1519" s="7">
        <v>49</v>
      </c>
      <c r="E1519" s="160">
        <v>28.226193103448278</v>
      </c>
      <c r="F1519" s="157">
        <v>4092798</v>
      </c>
      <c r="G1519" s="3" t="s">
        <v>3938</v>
      </c>
      <c r="H1519" s="1" t="s">
        <v>4161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154">
        <v>49</v>
      </c>
      <c r="E1520" s="161">
        <v>46.619483101391651</v>
      </c>
      <c r="F1520" s="6">
        <v>23449600</v>
      </c>
      <c r="G1520" s="3" t="s">
        <v>1353</v>
      </c>
      <c r="H1520" s="1" t="s">
        <v>1996</v>
      </c>
    </row>
    <row r="1521" spans="1:8" x14ac:dyDescent="0.25">
      <c r="A1521" s="3">
        <v>1519</v>
      </c>
      <c r="B1521" s="5" t="s">
        <v>3939</v>
      </c>
      <c r="C1521" s="3" t="s">
        <v>1</v>
      </c>
      <c r="D1521" s="7">
        <v>49</v>
      </c>
      <c r="E1521" s="160">
        <v>49</v>
      </c>
      <c r="F1521" s="157">
        <v>4900000</v>
      </c>
      <c r="G1521" s="3" t="s">
        <v>3940</v>
      </c>
      <c r="H1521" s="1" t="s">
        <v>4162</v>
      </c>
    </row>
    <row r="1522" spans="1:8" x14ac:dyDescent="0.25">
      <c r="A1522" s="3">
        <v>1520</v>
      </c>
      <c r="B1522" s="5" t="s">
        <v>4236</v>
      </c>
      <c r="C1522" s="3" t="s">
        <v>1</v>
      </c>
      <c r="D1522" s="7">
        <v>49</v>
      </c>
      <c r="E1522" s="160">
        <v>48.999983927131282</v>
      </c>
      <c r="F1522" s="157">
        <v>5182645</v>
      </c>
      <c r="G1522" s="3" t="s">
        <v>4237</v>
      </c>
      <c r="H1522" s="1" t="s">
        <v>4238</v>
      </c>
    </row>
    <row r="1523" spans="1:8" x14ac:dyDescent="0.25">
      <c r="A1523" s="3">
        <v>1521</v>
      </c>
      <c r="B1523" s="5" t="s">
        <v>4239</v>
      </c>
      <c r="C1523" s="3" t="s">
        <v>1</v>
      </c>
      <c r="D1523" s="7">
        <v>49</v>
      </c>
      <c r="E1523" s="160">
        <v>49.00006496990931</v>
      </c>
      <c r="F1523" s="157">
        <v>2036330</v>
      </c>
      <c r="G1523" s="3" t="s">
        <v>4240</v>
      </c>
      <c r="H1523" s="1" t="s">
        <v>4241</v>
      </c>
    </row>
    <row r="1524" spans="1:8" x14ac:dyDescent="0.25">
      <c r="A1524" s="3">
        <v>1522</v>
      </c>
      <c r="B1524" s="5" t="s">
        <v>4933</v>
      </c>
      <c r="C1524" s="3" t="s">
        <v>694</v>
      </c>
      <c r="D1524" s="7">
        <v>49</v>
      </c>
      <c r="E1524" s="160">
        <v>48.98840579710145</v>
      </c>
      <c r="F1524" s="157">
        <v>8450500</v>
      </c>
      <c r="G1524" s="3" t="s">
        <v>4934</v>
      </c>
      <c r="H1524" s="1" t="s">
        <v>4935</v>
      </c>
    </row>
    <row r="1525" spans="1:8" x14ac:dyDescent="0.25">
      <c r="A1525" s="3">
        <v>1523</v>
      </c>
      <c r="B1525" s="5" t="s">
        <v>4867</v>
      </c>
      <c r="C1525" s="3" t="s">
        <v>1</v>
      </c>
      <c r="D1525" s="7">
        <v>49</v>
      </c>
      <c r="E1525" s="160">
        <v>47.449999999999996</v>
      </c>
      <c r="F1525" s="157">
        <v>2372500</v>
      </c>
      <c r="G1525" s="3" t="s">
        <v>4868</v>
      </c>
      <c r="H1525" s="1" t="s">
        <v>4869</v>
      </c>
    </row>
    <row r="1526" spans="1:8" x14ac:dyDescent="0.25">
      <c r="A1526" s="3">
        <v>1524</v>
      </c>
      <c r="B1526" s="5" t="s">
        <v>4242</v>
      </c>
      <c r="C1526" s="3" t="s">
        <v>1</v>
      </c>
      <c r="D1526" s="7">
        <v>48.999899999999997</v>
      </c>
      <c r="E1526" s="160">
        <v>49.000201361802418</v>
      </c>
      <c r="F1526" s="157">
        <v>657029</v>
      </c>
      <c r="G1526" s="3" t="s">
        <v>4243</v>
      </c>
      <c r="H1526" s="1" t="s">
        <v>4244</v>
      </c>
    </row>
    <row r="1527" spans="1:8" x14ac:dyDescent="0.25">
      <c r="A1527" s="3">
        <v>1525</v>
      </c>
      <c r="B1527" s="5" t="s">
        <v>5036</v>
      </c>
      <c r="C1527" s="3" t="s">
        <v>1</v>
      </c>
      <c r="D1527" s="7">
        <v>100</v>
      </c>
      <c r="E1527" s="160">
        <v>100</v>
      </c>
      <c r="F1527" s="157">
        <v>7800000</v>
      </c>
      <c r="G1527" s="3" t="s">
        <v>5037</v>
      </c>
      <c r="H1527" s="1" t="s">
        <v>5038</v>
      </c>
    </row>
    <row r="1528" spans="1:8" x14ac:dyDescent="0.25">
      <c r="A1528" s="3">
        <v>1526</v>
      </c>
      <c r="B1528" s="5" t="s">
        <v>4245</v>
      </c>
      <c r="C1528" s="3" t="s">
        <v>1</v>
      </c>
      <c r="D1528" s="7">
        <v>49</v>
      </c>
      <c r="E1528" s="160">
        <v>49.022763379413377</v>
      </c>
      <c r="F1528" s="157">
        <v>10337185</v>
      </c>
      <c r="G1528" s="3" t="s">
        <v>4246</v>
      </c>
      <c r="H1528" s="1" t="s">
        <v>4247</v>
      </c>
    </row>
    <row r="1529" spans="1:8" x14ac:dyDescent="0.25">
      <c r="A1529" s="3">
        <v>1527</v>
      </c>
      <c r="B1529" s="5" t="s">
        <v>4784</v>
      </c>
      <c r="C1529" s="3" t="s">
        <v>1</v>
      </c>
      <c r="D1529" s="7">
        <v>0</v>
      </c>
      <c r="E1529" s="160" t="e">
        <v>#VALUE!</v>
      </c>
      <c r="F1529" s="157" t="s">
        <v>4942</v>
      </c>
      <c r="G1529" s="3" t="s">
        <v>4785</v>
      </c>
      <c r="H1529" s="1" t="s">
        <v>4786</v>
      </c>
    </row>
    <row r="1530" spans="1:8" x14ac:dyDescent="0.25">
      <c r="A1530" s="3">
        <v>1528</v>
      </c>
      <c r="B1530" s="5" t="s">
        <v>4248</v>
      </c>
      <c r="C1530" s="3" t="s">
        <v>1</v>
      </c>
      <c r="D1530" s="7">
        <v>49</v>
      </c>
      <c r="E1530" s="160">
        <v>49</v>
      </c>
      <c r="F1530" s="157">
        <v>1960000</v>
      </c>
      <c r="G1530" s="3" t="s">
        <v>4249</v>
      </c>
      <c r="H1530" s="1" t="s">
        <v>4250</v>
      </c>
    </row>
    <row r="1531" spans="1:8" x14ac:dyDescent="0.25">
      <c r="A1531" s="3">
        <v>1529</v>
      </c>
      <c r="B1531" s="5" t="s">
        <v>4251</v>
      </c>
      <c r="C1531" s="3" t="s">
        <v>1</v>
      </c>
      <c r="D1531" s="7">
        <v>49</v>
      </c>
      <c r="E1531" s="160">
        <v>48.999975332395962</v>
      </c>
      <c r="F1531" s="157">
        <v>6356512</v>
      </c>
      <c r="G1531" s="3" t="s">
        <v>4252</v>
      </c>
      <c r="H1531" s="1" t="s">
        <v>4253</v>
      </c>
    </row>
    <row r="1532" spans="1:8" x14ac:dyDescent="0.25">
      <c r="A1532" s="3">
        <v>1530</v>
      </c>
      <c r="B1532" s="5" t="s">
        <v>4254</v>
      </c>
      <c r="C1532" s="3" t="s">
        <v>1</v>
      </c>
      <c r="D1532" s="7">
        <v>49</v>
      </c>
      <c r="E1532" s="160">
        <v>49.09863630994699</v>
      </c>
      <c r="F1532" s="157">
        <v>4406200</v>
      </c>
      <c r="G1532" s="3" t="s">
        <v>4255</v>
      </c>
      <c r="H1532" s="1" t="s">
        <v>4256</v>
      </c>
    </row>
    <row r="1533" spans="1:8" x14ac:dyDescent="0.25">
      <c r="A1533" s="3">
        <v>1531</v>
      </c>
      <c r="B1533" s="5" t="s">
        <v>4918</v>
      </c>
      <c r="C1533" s="3" t="s">
        <v>694</v>
      </c>
      <c r="D1533" s="7">
        <v>49</v>
      </c>
      <c r="E1533" s="160">
        <v>48.439985107623578</v>
      </c>
      <c r="F1533" s="157">
        <v>6297169</v>
      </c>
      <c r="G1533" s="3" t="s">
        <v>4919</v>
      </c>
      <c r="H1533" s="1" t="s">
        <v>4920</v>
      </c>
    </row>
    <row r="1534" spans="1:8" x14ac:dyDescent="0.25">
      <c r="A1534" s="3">
        <v>1532</v>
      </c>
      <c r="B1534" s="5" t="s">
        <v>4831</v>
      </c>
      <c r="C1534" s="3" t="s">
        <v>694</v>
      </c>
      <c r="D1534" s="7">
        <v>100</v>
      </c>
      <c r="E1534" s="160">
        <v>59.743695406357489</v>
      </c>
      <c r="F1534" s="157">
        <v>18687810</v>
      </c>
      <c r="G1534" s="3" t="s">
        <v>4832</v>
      </c>
      <c r="H1534" s="1" t="s">
        <v>4833</v>
      </c>
    </row>
    <row r="1535" spans="1:8" x14ac:dyDescent="0.25">
      <c r="A1535" s="3">
        <v>1533</v>
      </c>
      <c r="B1535" s="5" t="s">
        <v>4696</v>
      </c>
      <c r="C1535" s="3" t="s">
        <v>1</v>
      </c>
      <c r="D1535" s="7">
        <v>49</v>
      </c>
      <c r="E1535" s="160">
        <v>48.915789473684214</v>
      </c>
      <c r="F1535" s="157">
        <v>929400</v>
      </c>
      <c r="G1535" s="3" t="s">
        <v>4697</v>
      </c>
      <c r="H1535" s="1" t="s">
        <v>4698</v>
      </c>
    </row>
    <row r="1536" spans="1:8" x14ac:dyDescent="0.25">
      <c r="A1536" s="3">
        <v>1534</v>
      </c>
      <c r="B1536" s="5" t="s">
        <v>4699</v>
      </c>
      <c r="C1536" s="3" t="s">
        <v>1</v>
      </c>
      <c r="D1536" s="7">
        <v>49</v>
      </c>
      <c r="E1536" s="160">
        <v>47.899350649350644</v>
      </c>
      <c r="F1536" s="157">
        <v>1475300</v>
      </c>
      <c r="G1536" s="3" t="s">
        <v>4700</v>
      </c>
      <c r="H1536" s="1" t="s">
        <v>4701</v>
      </c>
    </row>
  </sheetData>
  <autoFilter ref="B2:H2">
    <sortState ref="B3:H1535">
      <sortCondition ref="B2"/>
    </sortState>
  </autoFilter>
  <sortState ref="B3:H1560">
    <sortCondition ref="B3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AC29" sqref="AC29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51" customWidth="1"/>
    <col min="10" max="10" width="8.7109375" style="51" customWidth="1"/>
    <col min="11" max="11" width="11.42578125" style="28" customWidth="1"/>
    <col min="12" max="12" width="17.140625" style="28" customWidth="1"/>
    <col min="13" max="13" width="9.5703125" style="51" bestFit="1" customWidth="1"/>
    <col min="14" max="15" width="9" style="51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9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5">
        <v>4</v>
      </c>
      <c r="F1" s="155">
        <v>5</v>
      </c>
      <c r="G1" s="155">
        <v>6</v>
      </c>
      <c r="H1" s="155">
        <v>7</v>
      </c>
      <c r="I1" s="155">
        <v>8</v>
      </c>
      <c r="J1" s="155">
        <v>9</v>
      </c>
      <c r="K1" s="155">
        <v>10</v>
      </c>
      <c r="L1" s="155">
        <v>11</v>
      </c>
      <c r="M1" s="155">
        <v>12</v>
      </c>
      <c r="N1" s="155">
        <v>13</v>
      </c>
      <c r="O1" s="155">
        <v>14</v>
      </c>
      <c r="P1" s="155">
        <v>15</v>
      </c>
      <c r="Q1" s="155">
        <v>16</v>
      </c>
      <c r="R1" s="155">
        <v>17</v>
      </c>
      <c r="S1" s="155">
        <v>18</v>
      </c>
      <c r="T1" s="155">
        <v>19</v>
      </c>
      <c r="U1" s="155">
        <v>20</v>
      </c>
      <c r="V1" s="155">
        <v>21</v>
      </c>
      <c r="W1" s="155">
        <v>22</v>
      </c>
      <c r="X1" s="155">
        <v>23</v>
      </c>
      <c r="Y1" s="155">
        <v>24</v>
      </c>
      <c r="Z1" s="155">
        <v>25</v>
      </c>
      <c r="AA1" s="155">
        <v>26</v>
      </c>
      <c r="AB1" s="155">
        <v>27</v>
      </c>
      <c r="AC1" s="155">
        <v>28</v>
      </c>
      <c r="AD1" s="155">
        <v>29</v>
      </c>
      <c r="AE1" s="155">
        <v>30</v>
      </c>
      <c r="AF1" s="155">
        <v>31</v>
      </c>
      <c r="AG1" s="155">
        <v>32</v>
      </c>
      <c r="AH1" s="155">
        <v>33</v>
      </c>
      <c r="AI1" s="155">
        <v>34</v>
      </c>
      <c r="AJ1" s="155">
        <v>35</v>
      </c>
      <c r="AK1" s="155">
        <v>36</v>
      </c>
      <c r="AL1" s="155">
        <v>37</v>
      </c>
      <c r="AM1" s="155">
        <v>38</v>
      </c>
      <c r="AN1" s="155">
        <v>39</v>
      </c>
      <c r="AO1" s="155">
        <v>40</v>
      </c>
      <c r="AP1" s="155">
        <v>41</v>
      </c>
      <c r="AQ1" s="155">
        <v>42</v>
      </c>
      <c r="AR1" s="155">
        <v>43</v>
      </c>
      <c r="AS1" s="155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4" t="s">
        <v>15</v>
      </c>
      <c r="C2" s="34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4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2017</v>
      </c>
      <c r="AU2" s="203"/>
      <c r="AV2" s="203"/>
    </row>
    <row r="3" spans="1:48" s="14" customFormat="1" x14ac:dyDescent="0.25">
      <c r="A3" s="18"/>
      <c r="B3" s="35"/>
      <c r="C3" s="35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6" t="s">
        <v>695</v>
      </c>
      <c r="P3" s="29" t="s">
        <v>6</v>
      </c>
      <c r="Q3" s="31" t="s">
        <v>696</v>
      </c>
      <c r="R3" s="29" t="s">
        <v>2018</v>
      </c>
      <c r="S3" s="31" t="s">
        <v>696</v>
      </c>
      <c r="T3" s="29" t="s">
        <v>4914</v>
      </c>
      <c r="U3" s="43" t="s">
        <v>696</v>
      </c>
      <c r="V3" s="29" t="s">
        <v>6</v>
      </c>
      <c r="W3" s="31" t="s">
        <v>696</v>
      </c>
      <c r="X3" s="29" t="s">
        <v>2018</v>
      </c>
      <c r="Y3" s="31" t="s">
        <v>696</v>
      </c>
      <c r="Z3" s="29" t="s">
        <v>4914</v>
      </c>
      <c r="AA3" s="43" t="s">
        <v>696</v>
      </c>
      <c r="AB3" s="29" t="s">
        <v>6</v>
      </c>
      <c r="AC3" s="31" t="s">
        <v>696</v>
      </c>
      <c r="AD3" s="29" t="s">
        <v>2018</v>
      </c>
      <c r="AE3" s="31" t="s">
        <v>696</v>
      </c>
      <c r="AF3" s="29" t="s">
        <v>4914</v>
      </c>
      <c r="AG3" s="43" t="s">
        <v>696</v>
      </c>
      <c r="AH3" s="24" t="s">
        <v>6</v>
      </c>
      <c r="AI3" s="24" t="s">
        <v>2018</v>
      </c>
      <c r="AJ3" s="24" t="s">
        <v>4914</v>
      </c>
      <c r="AK3" s="24" t="s">
        <v>6</v>
      </c>
      <c r="AL3" s="24" t="s">
        <v>2018</v>
      </c>
      <c r="AM3" s="24" t="s">
        <v>4914</v>
      </c>
      <c r="AN3" s="24" t="s">
        <v>6</v>
      </c>
      <c r="AO3" s="24" t="s">
        <v>2018</v>
      </c>
      <c r="AP3" s="24" t="s">
        <v>4914</v>
      </c>
      <c r="AQ3" s="24" t="s">
        <v>6</v>
      </c>
      <c r="AR3" s="24" t="s">
        <v>2018</v>
      </c>
      <c r="AS3" s="24" t="s">
        <v>4914</v>
      </c>
      <c r="AT3" s="15" t="s">
        <v>6</v>
      </c>
      <c r="AU3" s="15" t="s">
        <v>2018</v>
      </c>
      <c r="AV3" s="15" t="s">
        <v>4914</v>
      </c>
    </row>
    <row r="4" spans="1:48" x14ac:dyDescent="0.25">
      <c r="A4" s="162">
        <v>1</v>
      </c>
      <c r="B4" s="3" t="s">
        <v>4982</v>
      </c>
      <c r="C4" s="3" t="s">
        <v>2176</v>
      </c>
      <c r="D4" s="28">
        <v>25500</v>
      </c>
      <c r="E4" s="25">
        <v>0</v>
      </c>
      <c r="F4" s="25">
        <v>-20.3125</v>
      </c>
      <c r="G4" s="25" t="s">
        <v>4942</v>
      </c>
      <c r="H4" s="28">
        <v>173400000000</v>
      </c>
      <c r="I4" s="51">
        <v>6.8</v>
      </c>
      <c r="J4" s="51">
        <v>100</v>
      </c>
      <c r="K4" s="28">
        <v>5</v>
      </c>
      <c r="L4" s="28">
        <v>127500</v>
      </c>
      <c r="M4" s="51">
        <v>4.023351214894288</v>
      </c>
      <c r="N4" s="51">
        <v>0.86349517739811088</v>
      </c>
      <c r="O4" s="51" t="s">
        <v>4942</v>
      </c>
      <c r="P4" s="30" t="s">
        <v>2001</v>
      </c>
      <c r="Q4" s="27" t="s">
        <v>2001</v>
      </c>
      <c r="R4" s="30" t="s">
        <v>2001</v>
      </c>
      <c r="S4" s="27" t="s">
        <v>2001</v>
      </c>
      <c r="T4" s="30" t="s">
        <v>2001</v>
      </c>
      <c r="U4" s="27" t="s">
        <v>2001</v>
      </c>
      <c r="V4" s="30" t="s">
        <v>2001</v>
      </c>
      <c r="W4" s="32" t="s">
        <v>2001</v>
      </c>
      <c r="X4" s="30" t="s">
        <v>2001</v>
      </c>
      <c r="Y4" s="32" t="s">
        <v>2001</v>
      </c>
      <c r="Z4" s="30" t="s">
        <v>2001</v>
      </c>
      <c r="AA4" s="32" t="s">
        <v>2001</v>
      </c>
      <c r="AB4" s="30" t="s">
        <v>2001</v>
      </c>
      <c r="AC4" s="27" t="s">
        <v>2001</v>
      </c>
      <c r="AD4" s="30" t="s">
        <v>2001</v>
      </c>
      <c r="AE4" s="27" t="s">
        <v>2001</v>
      </c>
      <c r="AF4" s="30" t="s">
        <v>2001</v>
      </c>
      <c r="AG4" s="27" t="s">
        <v>2001</v>
      </c>
      <c r="AH4" s="25" t="s">
        <v>2001</v>
      </c>
      <c r="AI4" s="25" t="s">
        <v>2001</v>
      </c>
      <c r="AJ4" s="25" t="s">
        <v>2001</v>
      </c>
      <c r="AK4" s="25" t="s">
        <v>2001</v>
      </c>
      <c r="AL4" s="25" t="s">
        <v>2001</v>
      </c>
      <c r="AM4" s="25" t="s">
        <v>2001</v>
      </c>
      <c r="AN4" s="49" t="s">
        <v>2001</v>
      </c>
      <c r="AO4" s="49" t="s">
        <v>2001</v>
      </c>
      <c r="AP4" s="49" t="s">
        <v>2001</v>
      </c>
      <c r="AQ4" s="49" t="s">
        <v>2001</v>
      </c>
      <c r="AR4" s="49" t="s">
        <v>2001</v>
      </c>
      <c r="AS4" s="49" t="s">
        <v>2001</v>
      </c>
      <c r="AT4" s="28" t="s">
        <v>2001</v>
      </c>
      <c r="AU4" s="28" t="s">
        <v>2001</v>
      </c>
      <c r="AV4" s="28" t="s">
        <v>2001</v>
      </c>
    </row>
    <row r="5" spans="1:48" x14ac:dyDescent="0.25">
      <c r="A5" s="162">
        <v>2</v>
      </c>
      <c r="B5" s="3" t="s">
        <v>317</v>
      </c>
      <c r="C5" s="3" t="s">
        <v>1</v>
      </c>
      <c r="D5" s="28">
        <v>17750</v>
      </c>
      <c r="E5" s="25">
        <v>0.28248590000000001</v>
      </c>
      <c r="F5" s="25">
        <v>20.7483</v>
      </c>
      <c r="G5" s="25">
        <v>-8.7403600000000008</v>
      </c>
      <c r="H5" s="28">
        <v>3038799574000</v>
      </c>
      <c r="I5" s="51">
        <v>171.2</v>
      </c>
      <c r="J5" s="51">
        <v>46.190770000000001</v>
      </c>
      <c r="K5" s="28">
        <v>5247483</v>
      </c>
      <c r="L5" s="28">
        <v>95909450000</v>
      </c>
      <c r="M5" s="51">
        <v>8.7247953669167941</v>
      </c>
      <c r="N5" s="51">
        <v>1.0867321235595864</v>
      </c>
      <c r="O5" s="51">
        <v>0.72636619999999996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9">
        <v>11.756087755206202</v>
      </c>
      <c r="AO5" s="49">
        <v>14.322219224866572</v>
      </c>
      <c r="AP5" s="49">
        <v>13.524277133580709</v>
      </c>
      <c r="AQ5" s="49">
        <v>74.440942821149008</v>
      </c>
      <c r="AR5" s="49">
        <v>186.78921797553713</v>
      </c>
      <c r="AS5" s="49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62">
        <v>3</v>
      </c>
      <c r="B6" s="3" t="s">
        <v>22</v>
      </c>
      <c r="C6" s="3" t="s">
        <v>1</v>
      </c>
      <c r="D6" s="28">
        <v>13500</v>
      </c>
      <c r="E6" s="25">
        <v>7.012194</v>
      </c>
      <c r="F6" s="25">
        <v>30.97015</v>
      </c>
      <c r="G6" s="25">
        <v>65.566040000000001</v>
      </c>
      <c r="H6" s="28">
        <v>141023457000</v>
      </c>
      <c r="I6" s="51">
        <v>10.44618</v>
      </c>
      <c r="J6" s="51">
        <v>42.134950000000003</v>
      </c>
      <c r="K6" s="28">
        <v>12011.5</v>
      </c>
      <c r="L6" s="28">
        <v>159700000</v>
      </c>
      <c r="M6" s="51">
        <v>17.841879499575235</v>
      </c>
      <c r="N6" s="51">
        <v>0.66403809635453026</v>
      </c>
      <c r="O6" s="51">
        <v>0.37788070000000001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9">
        <v>8.514088112834262</v>
      </c>
      <c r="AO6" s="49">
        <v>7.661222231960096</v>
      </c>
      <c r="AP6" s="49">
        <v>8.2904811202750608</v>
      </c>
      <c r="AQ6" s="49">
        <v>20.014236645452247</v>
      </c>
      <c r="AR6" s="49">
        <v>0</v>
      </c>
      <c r="AS6" s="49">
        <v>0</v>
      </c>
      <c r="AT6" s="28">
        <v>600</v>
      </c>
      <c r="AU6" s="28">
        <v>500</v>
      </c>
      <c r="AV6" s="28">
        <v>500</v>
      </c>
    </row>
    <row r="7" spans="1:48" x14ac:dyDescent="0.25">
      <c r="A7" s="162">
        <v>4</v>
      </c>
      <c r="B7" s="3" t="s">
        <v>2175</v>
      </c>
      <c r="C7" s="3" t="s">
        <v>2176</v>
      </c>
      <c r="D7" s="28">
        <v>9400</v>
      </c>
      <c r="E7" s="25">
        <v>-4.0816330000000001</v>
      </c>
      <c r="F7" s="25">
        <v>2.1739130000000002</v>
      </c>
      <c r="G7" s="25">
        <v>-25.984249999999999</v>
      </c>
      <c r="H7" s="28">
        <v>191694200000</v>
      </c>
      <c r="I7" s="51">
        <v>20.393000000000001</v>
      </c>
      <c r="J7" s="51">
        <v>99.80865</v>
      </c>
      <c r="K7" s="28">
        <v>15155.7</v>
      </c>
      <c r="L7" s="28">
        <v>146977500</v>
      </c>
      <c r="M7" s="51">
        <v>0.60524113064194196</v>
      </c>
      <c r="N7" s="51">
        <v>0.38845278103881303</v>
      </c>
      <c r="O7" s="51">
        <v>0.62893239999999995</v>
      </c>
      <c r="P7" s="30">
        <v>4103584.6410659999</v>
      </c>
      <c r="Q7" s="27" t="s">
        <v>2001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2001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2001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4748</v>
      </c>
      <c r="AI7" s="25">
        <v>7.9161566781888393</v>
      </c>
      <c r="AJ7" s="25">
        <v>33.526242885909838</v>
      </c>
      <c r="AK7" s="25" t="s">
        <v>4748</v>
      </c>
      <c r="AL7" s="25">
        <v>14.168011507449643</v>
      </c>
      <c r="AM7" s="25">
        <v>58.883157134352537</v>
      </c>
      <c r="AN7" s="49">
        <v>3.1599436197644715</v>
      </c>
      <c r="AO7" s="49">
        <v>1.9835704123971398</v>
      </c>
      <c r="AP7" s="49">
        <v>1.0423251251715615</v>
      </c>
      <c r="AQ7" s="49">
        <v>1.4879778118441223</v>
      </c>
      <c r="AR7" s="49">
        <v>8.8543495887961665</v>
      </c>
      <c r="AS7" s="49">
        <v>3.669846328746011</v>
      </c>
      <c r="AT7" s="28" t="s">
        <v>4748</v>
      </c>
      <c r="AU7" s="28" t="s">
        <v>4748</v>
      </c>
      <c r="AV7" s="28">
        <v>19500</v>
      </c>
    </row>
    <row r="8" spans="1:48" x14ac:dyDescent="0.25">
      <c r="A8" s="162">
        <v>5</v>
      </c>
      <c r="B8" s="3" t="s">
        <v>2179</v>
      </c>
      <c r="C8" s="3" t="s">
        <v>2176</v>
      </c>
      <c r="D8" s="28">
        <v>24900</v>
      </c>
      <c r="E8" s="25">
        <v>9.2105259999999998</v>
      </c>
      <c r="F8" s="25">
        <v>12.16216</v>
      </c>
      <c r="G8" s="25">
        <v>-9.7826090000000008</v>
      </c>
      <c r="H8" s="28">
        <v>917360820000</v>
      </c>
      <c r="I8" s="51">
        <v>36.841799999999999</v>
      </c>
      <c r="J8" s="51">
        <v>44.941099999999999</v>
      </c>
      <c r="K8" s="28">
        <v>6950</v>
      </c>
      <c r="L8" s="28">
        <v>158823500</v>
      </c>
      <c r="M8" s="51">
        <v>15.081768625075712</v>
      </c>
      <c r="N8" s="51">
        <v>1.3946491616839525</v>
      </c>
      <c r="O8" s="51">
        <v>0.42165200000000003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4748</v>
      </c>
      <c r="U8" s="27" t="s">
        <v>4748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4748</v>
      </c>
      <c r="AK8" s="25">
        <v>12.881659481479698</v>
      </c>
      <c r="AL8" s="25">
        <v>11.563461201651249</v>
      </c>
      <c r="AM8" s="25" t="s">
        <v>4748</v>
      </c>
      <c r="AN8" s="49" t="s">
        <v>4748</v>
      </c>
      <c r="AO8" s="49" t="s">
        <v>4748</v>
      </c>
      <c r="AP8" s="49" t="s">
        <v>4748</v>
      </c>
      <c r="AQ8" s="49">
        <v>0</v>
      </c>
      <c r="AR8" s="49">
        <v>0</v>
      </c>
      <c r="AS8" s="49" t="s">
        <v>4748</v>
      </c>
      <c r="AT8" s="28">
        <v>1200</v>
      </c>
      <c r="AU8" s="28">
        <v>1200</v>
      </c>
      <c r="AV8" s="28" t="s">
        <v>4748</v>
      </c>
    </row>
    <row r="9" spans="1:48" x14ac:dyDescent="0.25">
      <c r="A9" s="162">
        <v>6</v>
      </c>
      <c r="B9" s="3" t="s">
        <v>4812</v>
      </c>
      <c r="C9" s="3" t="s">
        <v>2176</v>
      </c>
      <c r="D9" s="28">
        <v>5000</v>
      </c>
      <c r="E9" s="25">
        <v>2.040816</v>
      </c>
      <c r="F9" s="25">
        <v>-1.9607840000000001</v>
      </c>
      <c r="G9" s="25" t="s">
        <v>4942</v>
      </c>
      <c r="H9" s="28">
        <v>15000000000</v>
      </c>
      <c r="I9" s="51">
        <v>3</v>
      </c>
      <c r="J9" s="51">
        <v>55.06</v>
      </c>
      <c r="K9" s="28">
        <v>4355</v>
      </c>
      <c r="L9" s="28">
        <v>19019500</v>
      </c>
      <c r="M9" s="51">
        <v>19.841269841269842</v>
      </c>
      <c r="N9" s="51">
        <v>0.44553947639941249</v>
      </c>
      <c r="O9" s="51" t="s">
        <v>4942</v>
      </c>
      <c r="P9" s="30" t="s">
        <v>2001</v>
      </c>
      <c r="Q9" s="27" t="s">
        <v>2001</v>
      </c>
      <c r="R9" s="30" t="s">
        <v>2001</v>
      </c>
      <c r="S9" s="27" t="s">
        <v>2001</v>
      </c>
      <c r="T9" s="30" t="s">
        <v>2001</v>
      </c>
      <c r="U9" s="27" t="s">
        <v>2001</v>
      </c>
      <c r="V9" s="30" t="s">
        <v>2001</v>
      </c>
      <c r="W9" s="32" t="s">
        <v>2001</v>
      </c>
      <c r="X9" s="30" t="s">
        <v>2001</v>
      </c>
      <c r="Y9" s="32" t="s">
        <v>2001</v>
      </c>
      <c r="Z9" s="30" t="s">
        <v>2001</v>
      </c>
      <c r="AA9" s="32" t="s">
        <v>2001</v>
      </c>
      <c r="AB9" s="30" t="s">
        <v>2001</v>
      </c>
      <c r="AC9" s="27" t="s">
        <v>2001</v>
      </c>
      <c r="AD9" s="30" t="s">
        <v>2001</v>
      </c>
      <c r="AE9" s="27" t="s">
        <v>2001</v>
      </c>
      <c r="AF9" s="30" t="s">
        <v>2001</v>
      </c>
      <c r="AG9" s="27" t="s">
        <v>2001</v>
      </c>
      <c r="AH9" s="25" t="s">
        <v>2001</v>
      </c>
      <c r="AI9" s="25" t="s">
        <v>2001</v>
      </c>
      <c r="AJ9" s="25" t="s">
        <v>2001</v>
      </c>
      <c r="AK9" s="25" t="s">
        <v>2001</v>
      </c>
      <c r="AL9" s="25" t="s">
        <v>2001</v>
      </c>
      <c r="AM9" s="25" t="s">
        <v>2001</v>
      </c>
      <c r="AN9" s="49" t="s">
        <v>2001</v>
      </c>
      <c r="AO9" s="49" t="s">
        <v>2001</v>
      </c>
      <c r="AP9" s="49" t="s">
        <v>2001</v>
      </c>
      <c r="AQ9" s="49" t="s">
        <v>2001</v>
      </c>
      <c r="AR9" s="49" t="s">
        <v>2001</v>
      </c>
      <c r="AS9" s="49" t="s">
        <v>2001</v>
      </c>
      <c r="AT9" s="28" t="s">
        <v>2001</v>
      </c>
      <c r="AU9" s="28" t="s">
        <v>2001</v>
      </c>
      <c r="AV9" s="28" t="s">
        <v>2001</v>
      </c>
    </row>
    <row r="10" spans="1:48" x14ac:dyDescent="0.25">
      <c r="A10" s="162">
        <v>7</v>
      </c>
      <c r="B10" s="3" t="s">
        <v>23</v>
      </c>
      <c r="C10" s="3" t="s">
        <v>1</v>
      </c>
      <c r="D10" s="28">
        <v>38450</v>
      </c>
      <c r="E10" s="25">
        <v>-3.875</v>
      </c>
      <c r="F10" s="25">
        <v>-10.78886</v>
      </c>
      <c r="G10" s="25">
        <v>6.9541029999999999</v>
      </c>
      <c r="H10" s="28">
        <v>442069531650</v>
      </c>
      <c r="I10" s="51">
        <v>11.497259999999999</v>
      </c>
      <c r="J10" s="51">
        <v>15.84441</v>
      </c>
      <c r="K10" s="28">
        <v>439</v>
      </c>
      <c r="L10" s="28">
        <v>17400000</v>
      </c>
      <c r="M10" s="51">
        <v>6.4140144814511313</v>
      </c>
      <c r="N10" s="51">
        <v>1.0837646968275809</v>
      </c>
      <c r="O10" s="51">
        <v>0.48728500000000002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9">
        <v>24.807467288058394</v>
      </c>
      <c r="AO10" s="49">
        <v>17.655680946179132</v>
      </c>
      <c r="AP10" s="49">
        <v>12.539746294872733</v>
      </c>
      <c r="AQ10" s="49">
        <v>32.76644728526054</v>
      </c>
      <c r="AR10" s="49">
        <v>50.673093679829286</v>
      </c>
      <c r="AS10" s="49">
        <v>51.66922758819932</v>
      </c>
      <c r="AT10" s="28">
        <v>5200</v>
      </c>
      <c r="AU10" s="28">
        <v>4500</v>
      </c>
      <c r="AV10" s="28" t="s">
        <v>4748</v>
      </c>
    </row>
    <row r="11" spans="1:48" x14ac:dyDescent="0.25">
      <c r="A11" s="162">
        <v>8</v>
      </c>
      <c r="B11" s="3" t="s">
        <v>2182</v>
      </c>
      <c r="C11" s="3" t="s">
        <v>2176</v>
      </c>
      <c r="D11" s="28" t="s">
        <v>4942</v>
      </c>
      <c r="E11" s="25" t="s">
        <v>4942</v>
      </c>
      <c r="F11" s="25" t="s">
        <v>4942</v>
      </c>
      <c r="G11" s="25" t="s">
        <v>4942</v>
      </c>
      <c r="H11" s="28" t="s">
        <v>4942</v>
      </c>
      <c r="I11" s="51">
        <v>2.9408599999999998</v>
      </c>
      <c r="J11" s="51">
        <v>100</v>
      </c>
      <c r="K11" s="28" t="s">
        <v>4942</v>
      </c>
      <c r="L11" s="28" t="s">
        <v>4942</v>
      </c>
      <c r="M11" s="51" t="s">
        <v>4942</v>
      </c>
      <c r="N11" s="51" t="s">
        <v>4942</v>
      </c>
      <c r="O11" s="51" t="s">
        <v>4942</v>
      </c>
      <c r="P11" s="30">
        <v>405645.909277</v>
      </c>
      <c r="Q11" s="27" t="s">
        <v>2001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2001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2001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4748</v>
      </c>
      <c r="AI11" s="25">
        <v>2.300049458232027</v>
      </c>
      <c r="AJ11" s="25">
        <v>2.5013329553363559</v>
      </c>
      <c r="AK11" s="25" t="s">
        <v>4748</v>
      </c>
      <c r="AL11" s="25">
        <v>18.886604235721386</v>
      </c>
      <c r="AM11" s="25">
        <v>17.932730369158904</v>
      </c>
      <c r="AN11" s="49">
        <v>5.1707881379562721</v>
      </c>
      <c r="AO11" s="49">
        <v>4.4149013842651907</v>
      </c>
      <c r="AP11" s="49">
        <v>4.5127603051880349</v>
      </c>
      <c r="AQ11" s="49">
        <v>0</v>
      </c>
      <c r="AR11" s="49">
        <v>0</v>
      </c>
      <c r="AS11" s="49">
        <v>0</v>
      </c>
      <c r="AT11" s="28" t="s">
        <v>4748</v>
      </c>
      <c r="AU11" s="28" t="s">
        <v>4748</v>
      </c>
      <c r="AV11" s="28">
        <v>1800</v>
      </c>
    </row>
    <row r="12" spans="1:48" x14ac:dyDescent="0.25">
      <c r="A12" s="162">
        <v>9</v>
      </c>
      <c r="B12" s="3" t="s">
        <v>24</v>
      </c>
      <c r="C12" s="3" t="s">
        <v>1</v>
      </c>
      <c r="D12" s="28">
        <v>19450</v>
      </c>
      <c r="E12" s="25">
        <v>-0.51150899999999999</v>
      </c>
      <c r="F12" s="25">
        <v>-9.3240090000000002</v>
      </c>
      <c r="G12" s="25">
        <v>-2.75</v>
      </c>
      <c r="H12" s="28">
        <v>194500000000</v>
      </c>
      <c r="I12" s="51">
        <v>10</v>
      </c>
      <c r="J12" s="51">
        <v>26.018889999999999</v>
      </c>
      <c r="K12" s="28">
        <v>3060</v>
      </c>
      <c r="L12" s="28">
        <v>58969350</v>
      </c>
      <c r="M12" s="51">
        <v>7.2973429215852068</v>
      </c>
      <c r="N12" s="51">
        <v>0.95133475038485293</v>
      </c>
      <c r="O12" s="51">
        <v>0.41421839999999999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9">
        <v>25.242672379418629</v>
      </c>
      <c r="AO12" s="49">
        <v>25.068630117594605</v>
      </c>
      <c r="AP12" s="49">
        <v>22.138328453594536</v>
      </c>
      <c r="AQ12" s="49">
        <v>6.7153014535541011</v>
      </c>
      <c r="AR12" s="49">
        <v>7.7102650316372783</v>
      </c>
      <c r="AS12" s="49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62">
        <v>10</v>
      </c>
      <c r="B13" s="3" t="s">
        <v>2185</v>
      </c>
      <c r="C13" s="3" t="s">
        <v>2176</v>
      </c>
      <c r="D13" s="28">
        <v>24000</v>
      </c>
      <c r="E13" s="25">
        <v>-2.4390239999999999</v>
      </c>
      <c r="F13" s="25">
        <v>9.0909089999999999</v>
      </c>
      <c r="G13" s="25">
        <v>-1.6393439999999999</v>
      </c>
      <c r="H13" s="28">
        <v>73218744000</v>
      </c>
      <c r="I13" s="51">
        <v>3.05078</v>
      </c>
      <c r="J13" s="51">
        <v>35.429130000000001</v>
      </c>
      <c r="K13" s="28">
        <v>734</v>
      </c>
      <c r="L13" s="28">
        <v>17209000</v>
      </c>
      <c r="M13" s="51">
        <v>7.9234070650379662</v>
      </c>
      <c r="N13" s="51">
        <v>1.0579234240430426</v>
      </c>
      <c r="O13" s="51">
        <v>0.71889899999999995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9">
        <v>19.859232816402582</v>
      </c>
      <c r="AO13" s="49">
        <v>20.728675339939684</v>
      </c>
      <c r="AP13" s="49">
        <v>15.565615265290278</v>
      </c>
      <c r="AQ13" s="49">
        <v>25.608030988904208</v>
      </c>
      <c r="AR13" s="49">
        <v>14.755984717574336</v>
      </c>
      <c r="AS13" s="49">
        <v>0</v>
      </c>
      <c r="AT13" s="28">
        <v>4000</v>
      </c>
      <c r="AU13" s="28">
        <v>3000</v>
      </c>
      <c r="AV13" s="28" t="s">
        <v>4748</v>
      </c>
    </row>
    <row r="14" spans="1:48" x14ac:dyDescent="0.25">
      <c r="A14" s="162">
        <v>11</v>
      </c>
      <c r="B14" s="3" t="s">
        <v>25</v>
      </c>
      <c r="C14" s="3" t="s">
        <v>1</v>
      </c>
      <c r="D14" s="28">
        <v>40000</v>
      </c>
      <c r="E14" s="25">
        <v>4.7120420000000003</v>
      </c>
      <c r="F14" s="25">
        <v>-3.6144579999999999</v>
      </c>
      <c r="G14" s="25">
        <v>327.8075</v>
      </c>
      <c r="H14" s="28">
        <v>911987000000</v>
      </c>
      <c r="I14" s="51">
        <v>22.799679999999999</v>
      </c>
      <c r="J14" s="51">
        <v>22.68102</v>
      </c>
      <c r="K14" s="28">
        <v>70308</v>
      </c>
      <c r="L14" s="28">
        <v>2952050000</v>
      </c>
      <c r="M14" s="51">
        <v>3.2680568346819654</v>
      </c>
      <c r="N14" s="51">
        <v>1.4869856941601967</v>
      </c>
      <c r="O14" s="51">
        <v>0.38881399999999999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9">
        <v>15.127525149188504</v>
      </c>
      <c r="AO14" s="49">
        <v>14.75907673257586</v>
      </c>
      <c r="AP14" s="49">
        <v>15.093613865157362</v>
      </c>
      <c r="AQ14" s="49">
        <v>276.45648922619796</v>
      </c>
      <c r="AR14" s="49">
        <v>221.38702062651444</v>
      </c>
      <c r="AS14" s="49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62">
        <v>12</v>
      </c>
      <c r="B15" s="3" t="s">
        <v>2188</v>
      </c>
      <c r="C15" s="3" t="s">
        <v>2176</v>
      </c>
      <c r="D15" s="28" t="s">
        <v>4942</v>
      </c>
      <c r="E15" s="25" t="s">
        <v>4942</v>
      </c>
      <c r="F15" s="25" t="s">
        <v>4942</v>
      </c>
      <c r="G15" s="25" t="s">
        <v>4942</v>
      </c>
      <c r="H15" s="28" t="s">
        <v>4942</v>
      </c>
      <c r="I15" s="51">
        <v>4</v>
      </c>
      <c r="J15" s="51">
        <v>100</v>
      </c>
      <c r="K15" s="28">
        <v>0</v>
      </c>
      <c r="L15" s="28" t="s">
        <v>4942</v>
      </c>
      <c r="M15" s="51" t="s">
        <v>4942</v>
      </c>
      <c r="N15" s="51" t="s">
        <v>4942</v>
      </c>
      <c r="O15" s="51" t="s">
        <v>4942</v>
      </c>
      <c r="P15" s="30" t="s">
        <v>4748</v>
      </c>
      <c r="Q15" s="27" t="s">
        <v>2001</v>
      </c>
      <c r="R15" s="30">
        <v>333366.96958600002</v>
      </c>
      <c r="S15" s="27" t="s">
        <v>2001</v>
      </c>
      <c r="T15" s="30">
        <v>301473.99775500002</v>
      </c>
      <c r="U15" s="27">
        <v>-9.5669261626630475E-2</v>
      </c>
      <c r="V15" s="30" t="s">
        <v>4748</v>
      </c>
      <c r="W15" s="32" t="s">
        <v>2001</v>
      </c>
      <c r="X15" s="30">
        <v>7183.8397610000002</v>
      </c>
      <c r="Y15" s="32" t="s">
        <v>2001</v>
      </c>
      <c r="Z15" s="30">
        <v>7000.823789</v>
      </c>
      <c r="AA15" s="32">
        <v>-2.5476065459250175E-2</v>
      </c>
      <c r="AB15" s="30" t="s">
        <v>4748</v>
      </c>
      <c r="AC15" s="27" t="s">
        <v>2001</v>
      </c>
      <c r="AD15" s="30">
        <v>1868</v>
      </c>
      <c r="AE15" s="27" t="s">
        <v>2001</v>
      </c>
      <c r="AF15" s="30">
        <v>1792.7487719999999</v>
      </c>
      <c r="AG15" s="27">
        <v>-4.0284383297644583E-2</v>
      </c>
      <c r="AH15" s="25" t="s">
        <v>4748</v>
      </c>
      <c r="AI15" s="25" t="s">
        <v>4748</v>
      </c>
      <c r="AJ15" s="25">
        <v>1.8480841174510647</v>
      </c>
      <c r="AK15" s="25" t="s">
        <v>4748</v>
      </c>
      <c r="AL15" s="25" t="s">
        <v>4748</v>
      </c>
      <c r="AM15" s="25">
        <v>12.467067437068671</v>
      </c>
      <c r="AN15" s="49" t="s">
        <v>4748</v>
      </c>
      <c r="AO15" s="49">
        <v>8.585281242032794</v>
      </c>
      <c r="AP15" s="49">
        <v>9.7617597574422792</v>
      </c>
      <c r="AQ15" s="49" t="s">
        <v>4748</v>
      </c>
      <c r="AR15" s="49">
        <v>163.67059666928432</v>
      </c>
      <c r="AS15" s="49">
        <v>161.39037548710184</v>
      </c>
      <c r="AT15" s="28" t="s">
        <v>4748</v>
      </c>
      <c r="AU15" s="28" t="s">
        <v>4748</v>
      </c>
      <c r="AV15" s="28">
        <v>1000</v>
      </c>
    </row>
    <row r="16" spans="1:48" x14ac:dyDescent="0.25">
      <c r="A16" s="162">
        <v>13</v>
      </c>
      <c r="B16" s="3" t="s">
        <v>2191</v>
      </c>
      <c r="C16" s="3" t="s">
        <v>2176</v>
      </c>
      <c r="D16" s="28">
        <v>83700</v>
      </c>
      <c r="E16" s="25">
        <v>2.0731709999999999</v>
      </c>
      <c r="F16" s="25">
        <v>-0.4756243</v>
      </c>
      <c r="G16" s="25">
        <v>-5.1020409999999998</v>
      </c>
      <c r="H16" s="28">
        <v>182219699023199.97</v>
      </c>
      <c r="I16" s="51">
        <v>2177.0569999999998</v>
      </c>
      <c r="J16" s="51">
        <v>4.5958750000000004</v>
      </c>
      <c r="K16" s="28">
        <v>45793</v>
      </c>
      <c r="L16" s="28">
        <v>3789743000</v>
      </c>
      <c r="M16" s="51">
        <v>44.450345193839617</v>
      </c>
      <c r="N16" s="51">
        <v>6.6660034172138793</v>
      </c>
      <c r="O16" s="51">
        <v>0.76567229999999997</v>
      </c>
      <c r="P16" s="30">
        <v>13172759.34853</v>
      </c>
      <c r="Q16" s="27" t="s">
        <v>2001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2001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4748</v>
      </c>
      <c r="AC16" s="27" t="s">
        <v>2001</v>
      </c>
      <c r="AD16" s="30">
        <v>2207.9443700000002</v>
      </c>
      <c r="AE16" s="27" t="s">
        <v>2001</v>
      </c>
      <c r="AF16" s="30">
        <v>1883</v>
      </c>
      <c r="AG16" s="27">
        <v>-0.14717054216361444</v>
      </c>
      <c r="AH16" s="25" t="s">
        <v>4748</v>
      </c>
      <c r="AI16" s="25">
        <v>11.14249517315459</v>
      </c>
      <c r="AJ16" s="25">
        <v>8.5471529015816081</v>
      </c>
      <c r="AK16" s="25" t="s">
        <v>4748</v>
      </c>
      <c r="AL16" s="25">
        <v>21.788333088099179</v>
      </c>
      <c r="AM16" s="25">
        <v>15.878334948655207</v>
      </c>
      <c r="AN16" s="49">
        <v>26.697048008915804</v>
      </c>
      <c r="AO16" s="49">
        <v>36.862360024375484</v>
      </c>
      <c r="AP16" s="49">
        <v>40.837184711041033</v>
      </c>
      <c r="AQ16" s="49">
        <v>65.131527856728894</v>
      </c>
      <c r="AR16" s="49">
        <v>56.785545994121655</v>
      </c>
      <c r="AS16" s="49">
        <v>52.8612542876471</v>
      </c>
      <c r="AT16" s="28" t="s">
        <v>4748</v>
      </c>
      <c r="AU16" s="28">
        <v>600</v>
      </c>
      <c r="AV16" s="28">
        <v>900</v>
      </c>
    </row>
    <row r="17" spans="1:48" x14ac:dyDescent="0.25">
      <c r="A17" s="162">
        <v>14</v>
      </c>
      <c r="B17" s="3" t="s">
        <v>318</v>
      </c>
      <c r="C17" s="3" t="s">
        <v>694</v>
      </c>
      <c r="D17" s="28">
        <v>15700</v>
      </c>
      <c r="E17" s="25">
        <v>2.614379</v>
      </c>
      <c r="F17" s="25">
        <v>-11.299440000000001</v>
      </c>
      <c r="G17" s="25">
        <v>-3.0864199999999999</v>
      </c>
      <c r="H17" s="28">
        <v>48042000000</v>
      </c>
      <c r="I17" s="51">
        <v>3.06</v>
      </c>
      <c r="J17" s="51">
        <v>79.069640000000007</v>
      </c>
      <c r="K17" s="28">
        <v>15</v>
      </c>
      <c r="L17" s="28">
        <v>230000</v>
      </c>
      <c r="M17" s="51">
        <v>5.6108087772466249</v>
      </c>
      <c r="N17" s="51">
        <v>0.90795331026593629</v>
      </c>
      <c r="O17" s="51" t="s">
        <v>4942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9">
        <v>32.52621405415789</v>
      </c>
      <c r="AO17" s="49">
        <v>33.015118060458384</v>
      </c>
      <c r="AP17" s="49">
        <v>33.143209662059746</v>
      </c>
      <c r="AQ17" s="49">
        <v>3.3070875970860607</v>
      </c>
      <c r="AR17" s="49">
        <v>3.8546917620088812</v>
      </c>
      <c r="AS17" s="49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62">
        <v>15</v>
      </c>
      <c r="B18" s="3" t="s">
        <v>2194</v>
      </c>
      <c r="C18" s="3" t="s">
        <v>2176</v>
      </c>
      <c r="D18" s="28">
        <v>18000</v>
      </c>
      <c r="E18" s="25">
        <v>-49.579830000000001</v>
      </c>
      <c r="F18" s="25">
        <v>-14.691940000000001</v>
      </c>
      <c r="G18" s="25">
        <v>-2.7027030000000001</v>
      </c>
      <c r="H18" s="28">
        <v>276478452000</v>
      </c>
      <c r="I18" s="51">
        <v>15.359909999999999</v>
      </c>
      <c r="J18" s="51">
        <v>29.937989999999999</v>
      </c>
      <c r="K18" s="28">
        <v>346</v>
      </c>
      <c r="L18" s="28">
        <v>6699500</v>
      </c>
      <c r="M18" s="51">
        <v>5.8403634003893572</v>
      </c>
      <c r="N18" s="51">
        <v>1.270963581898267</v>
      </c>
      <c r="O18" s="51" t="s">
        <v>4942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9">
        <v>19.879545175792444</v>
      </c>
      <c r="AO18" s="49">
        <v>23.667350522851581</v>
      </c>
      <c r="AP18" s="49">
        <v>19.442878215788649</v>
      </c>
      <c r="AQ18" s="49">
        <v>14.557486854550907</v>
      </c>
      <c r="AR18" s="49">
        <v>9.9185416902633996</v>
      </c>
      <c r="AS18" s="49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62">
        <v>16</v>
      </c>
      <c r="B19" s="3" t="s">
        <v>741</v>
      </c>
      <c r="C19" s="3" t="s">
        <v>1</v>
      </c>
      <c r="D19" s="28">
        <v>14300</v>
      </c>
      <c r="E19" s="25">
        <v>6.716418</v>
      </c>
      <c r="F19" s="25">
        <v>7.5187970000000002</v>
      </c>
      <c r="G19" s="25">
        <v>-11.455109999999999</v>
      </c>
      <c r="H19" s="28">
        <v>364904554299.99994</v>
      </c>
      <c r="I19" s="51">
        <v>25.517799999999998</v>
      </c>
      <c r="J19" s="51">
        <v>33.205390000000001</v>
      </c>
      <c r="K19" s="28">
        <v>16175</v>
      </c>
      <c r="L19" s="28">
        <v>220100000</v>
      </c>
      <c r="M19" s="51">
        <v>10.489158080164232</v>
      </c>
      <c r="N19" s="51">
        <v>0.89198937841999715</v>
      </c>
      <c r="O19" s="51">
        <v>0.41764129999999999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9">
        <v>6.2729318722575478</v>
      </c>
      <c r="AO19" s="49">
        <v>8.1565925191859119</v>
      </c>
      <c r="AP19" s="49">
        <v>8.1037822014288103</v>
      </c>
      <c r="AQ19" s="49">
        <v>277.93604043030172</v>
      </c>
      <c r="AR19" s="49">
        <v>295.82141296901096</v>
      </c>
      <c r="AS19" s="49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62">
        <v>17</v>
      </c>
      <c r="B20" s="3" t="s">
        <v>2197</v>
      </c>
      <c r="C20" s="3" t="s">
        <v>2176</v>
      </c>
      <c r="D20" s="28" t="s">
        <v>4942</v>
      </c>
      <c r="E20" s="25" t="s">
        <v>4942</v>
      </c>
      <c r="F20" s="25" t="s">
        <v>4942</v>
      </c>
      <c r="G20" s="25" t="s">
        <v>4942</v>
      </c>
      <c r="H20" s="28" t="s">
        <v>4942</v>
      </c>
      <c r="I20" s="51">
        <v>10.688359999999999</v>
      </c>
      <c r="J20" s="51">
        <v>41.264890000000001</v>
      </c>
      <c r="K20" s="28" t="s">
        <v>4942</v>
      </c>
      <c r="L20" s="28" t="s">
        <v>4942</v>
      </c>
      <c r="M20" s="51" t="s">
        <v>4942</v>
      </c>
      <c r="N20" s="51" t="s">
        <v>4942</v>
      </c>
      <c r="O20" s="51" t="s">
        <v>4942</v>
      </c>
      <c r="P20" s="30" t="s">
        <v>4748</v>
      </c>
      <c r="Q20" s="27" t="s">
        <v>2001</v>
      </c>
      <c r="R20" s="30">
        <v>60383.229400999997</v>
      </c>
      <c r="S20" s="27" t="s">
        <v>2001</v>
      </c>
      <c r="T20" s="30">
        <v>73247.087872000004</v>
      </c>
      <c r="U20" s="27">
        <v>0.21303694086270533</v>
      </c>
      <c r="V20" s="30" t="s">
        <v>4748</v>
      </c>
      <c r="W20" s="32" t="s">
        <v>2001</v>
      </c>
      <c r="X20" s="30">
        <v>500.21775700000001</v>
      </c>
      <c r="Y20" s="32" t="s">
        <v>2001</v>
      </c>
      <c r="Z20" s="30">
        <v>-2066.755588</v>
      </c>
      <c r="AA20" s="32">
        <v>-5.1317117576855633</v>
      </c>
      <c r="AB20" s="30" t="s">
        <v>4748</v>
      </c>
      <c r="AC20" s="27" t="s">
        <v>2001</v>
      </c>
      <c r="AD20" s="30" t="s">
        <v>4748</v>
      </c>
      <c r="AE20" s="27" t="s">
        <v>2001</v>
      </c>
      <c r="AF20" s="30">
        <v>-193</v>
      </c>
      <c r="AG20" s="27" t="s">
        <v>4748</v>
      </c>
      <c r="AH20" s="25" t="s">
        <v>4748</v>
      </c>
      <c r="AI20" s="25" t="s">
        <v>4748</v>
      </c>
      <c r="AJ20" s="25">
        <v>-1.081632709559968</v>
      </c>
      <c r="AK20" s="25" t="s">
        <v>4748</v>
      </c>
      <c r="AL20" s="25" t="s">
        <v>4748</v>
      </c>
      <c r="AM20" s="25">
        <v>-1.9530075052621296</v>
      </c>
      <c r="AN20" s="49" t="s">
        <v>4748</v>
      </c>
      <c r="AO20" s="49">
        <v>12.710423384332747</v>
      </c>
      <c r="AP20" s="49">
        <v>7.5782044204953376</v>
      </c>
      <c r="AQ20" s="49" t="s">
        <v>4748</v>
      </c>
      <c r="AR20" s="49">
        <v>32.413372160722261</v>
      </c>
      <c r="AS20" s="49">
        <v>37.68149847166292</v>
      </c>
      <c r="AT20" s="28" t="s">
        <v>4748</v>
      </c>
      <c r="AU20" s="28" t="s">
        <v>4748</v>
      </c>
      <c r="AV20" s="28">
        <v>0</v>
      </c>
    </row>
    <row r="21" spans="1:48" x14ac:dyDescent="0.25">
      <c r="A21" s="162">
        <v>18</v>
      </c>
      <c r="B21" s="3" t="s">
        <v>2200</v>
      </c>
      <c r="C21" s="3" t="s">
        <v>2176</v>
      </c>
      <c r="D21" s="28">
        <v>2900</v>
      </c>
      <c r="E21" s="25">
        <v>-12.12121</v>
      </c>
      <c r="F21" s="25">
        <v>-19.44444</v>
      </c>
      <c r="G21" s="25">
        <v>-25.641030000000001</v>
      </c>
      <c r="H21" s="28">
        <v>101500000000</v>
      </c>
      <c r="I21" s="51">
        <v>35</v>
      </c>
      <c r="J21" s="51">
        <v>70.19</v>
      </c>
      <c r="K21" s="28">
        <v>1125</v>
      </c>
      <c r="L21" s="28">
        <v>3282500</v>
      </c>
      <c r="M21" s="51">
        <v>16.86046511627907</v>
      </c>
      <c r="N21" s="51">
        <v>0.27883523828231482</v>
      </c>
      <c r="O21" s="51">
        <v>0.75169770000000002</v>
      </c>
      <c r="P21" s="30">
        <v>1411804.7240919999</v>
      </c>
      <c r="Q21" s="27" t="s">
        <v>2001</v>
      </c>
      <c r="R21" s="30" t="s">
        <v>4748</v>
      </c>
      <c r="S21" s="27" t="s">
        <v>2001</v>
      </c>
      <c r="T21" s="30">
        <v>897256.14364300005</v>
      </c>
      <c r="U21" s="27" t="s">
        <v>4748</v>
      </c>
      <c r="V21" s="30">
        <v>718.11815200000001</v>
      </c>
      <c r="W21" s="32" t="s">
        <v>2001</v>
      </c>
      <c r="X21" s="30" t="s">
        <v>4748</v>
      </c>
      <c r="Y21" s="32" t="s">
        <v>2001</v>
      </c>
      <c r="Z21" s="30">
        <v>23088.484494</v>
      </c>
      <c r="AA21" s="32" t="s">
        <v>4748</v>
      </c>
      <c r="AB21" s="30">
        <v>21</v>
      </c>
      <c r="AC21" s="27" t="s">
        <v>2001</v>
      </c>
      <c r="AD21" s="30" t="s">
        <v>4748</v>
      </c>
      <c r="AE21" s="27" t="s">
        <v>2001</v>
      </c>
      <c r="AF21" s="30">
        <v>659.67</v>
      </c>
      <c r="AG21" s="27" t="s">
        <v>4748</v>
      </c>
      <c r="AH21" s="25" t="s">
        <v>4748</v>
      </c>
      <c r="AI21" s="25" t="s">
        <v>4748</v>
      </c>
      <c r="AJ21" s="25" t="s">
        <v>4748</v>
      </c>
      <c r="AK21" s="25" t="s">
        <v>4748</v>
      </c>
      <c r="AL21" s="25" t="s">
        <v>4748</v>
      </c>
      <c r="AM21" s="25" t="s">
        <v>4748</v>
      </c>
      <c r="AN21" s="49">
        <v>6.5720991197755545</v>
      </c>
      <c r="AO21" s="49" t="s">
        <v>4748</v>
      </c>
      <c r="AP21" s="49">
        <v>5.9705534607423001</v>
      </c>
      <c r="AQ21" s="49">
        <v>94.676899074034921</v>
      </c>
      <c r="AR21" s="49" t="s">
        <v>4748</v>
      </c>
      <c r="AS21" s="49">
        <v>3.249953290061828</v>
      </c>
      <c r="AT21" s="28" t="s">
        <v>4748</v>
      </c>
      <c r="AU21" s="28" t="s">
        <v>4748</v>
      </c>
      <c r="AV21" s="28" t="s">
        <v>4748</v>
      </c>
    </row>
    <row r="22" spans="1:48" x14ac:dyDescent="0.25">
      <c r="A22" s="162">
        <v>19</v>
      </c>
      <c r="B22" s="3" t="s">
        <v>4163</v>
      </c>
      <c r="C22" s="3" t="s">
        <v>2176</v>
      </c>
      <c r="D22" s="28">
        <v>12000</v>
      </c>
      <c r="E22" s="25">
        <v>1.6949149999999999</v>
      </c>
      <c r="F22" s="25">
        <v>20</v>
      </c>
      <c r="G22" s="25">
        <v>-20</v>
      </c>
      <c r="H22" s="28">
        <v>58360632000.000008</v>
      </c>
      <c r="I22" s="51">
        <v>4.8633799999999994</v>
      </c>
      <c r="J22" s="51">
        <v>100</v>
      </c>
      <c r="K22" s="28">
        <v>10</v>
      </c>
      <c r="L22" s="28">
        <v>119000</v>
      </c>
      <c r="M22" s="51">
        <v>8.0753701211305522</v>
      </c>
      <c r="N22" s="51">
        <v>1.1737087597222007</v>
      </c>
      <c r="O22" s="51" t="s">
        <v>4942</v>
      </c>
      <c r="P22" s="30" t="s">
        <v>4748</v>
      </c>
      <c r="Q22" s="27" t="s">
        <v>2001</v>
      </c>
      <c r="R22" s="30">
        <v>479835.22862499999</v>
      </c>
      <c r="S22" s="27" t="s">
        <v>2001</v>
      </c>
      <c r="T22" s="30">
        <v>462826.88489799999</v>
      </c>
      <c r="U22" s="27">
        <v>-3.5446217185300354E-2</v>
      </c>
      <c r="V22" s="30" t="s">
        <v>4748</v>
      </c>
      <c r="W22" s="32" t="s">
        <v>2001</v>
      </c>
      <c r="X22" s="30">
        <v>8056.6194820000001</v>
      </c>
      <c r="Y22" s="32" t="s">
        <v>2001</v>
      </c>
      <c r="Z22" s="30">
        <v>8402.1566139999995</v>
      </c>
      <c r="AA22" s="32">
        <v>4.2888600209057194E-2</v>
      </c>
      <c r="AB22" s="30" t="s">
        <v>4748</v>
      </c>
      <c r="AC22" s="27" t="s">
        <v>2001</v>
      </c>
      <c r="AD22" s="30">
        <v>1837.956261</v>
      </c>
      <c r="AE22" s="27" t="s">
        <v>2001</v>
      </c>
      <c r="AF22" s="30">
        <v>1486</v>
      </c>
      <c r="AG22" s="27">
        <v>-0.19149327351702417</v>
      </c>
      <c r="AH22" s="25" t="s">
        <v>4748</v>
      </c>
      <c r="AI22" s="25" t="s">
        <v>4748</v>
      </c>
      <c r="AJ22" s="25">
        <v>5.0730043955491935</v>
      </c>
      <c r="AK22" s="25" t="s">
        <v>4748</v>
      </c>
      <c r="AL22" s="25" t="s">
        <v>4748</v>
      </c>
      <c r="AM22" s="25">
        <v>14.665372467239104</v>
      </c>
      <c r="AN22" s="49" t="s">
        <v>4748</v>
      </c>
      <c r="AO22" s="49">
        <v>9.9283092572244556</v>
      </c>
      <c r="AP22" s="49">
        <v>9.4905002549020683</v>
      </c>
      <c r="AQ22" s="49" t="s">
        <v>4748</v>
      </c>
      <c r="AR22" s="49">
        <v>101.3934072929012</v>
      </c>
      <c r="AS22" s="49">
        <v>53.819209899015419</v>
      </c>
      <c r="AT22" s="28" t="s">
        <v>4748</v>
      </c>
      <c r="AU22" s="28" t="s">
        <v>4748</v>
      </c>
      <c r="AV22" s="28">
        <v>1300</v>
      </c>
    </row>
    <row r="23" spans="1:48" x14ac:dyDescent="0.25">
      <c r="A23" s="162">
        <v>20</v>
      </c>
      <c r="B23" s="3" t="s">
        <v>26</v>
      </c>
      <c r="C23" s="3" t="s">
        <v>1</v>
      </c>
      <c r="D23" s="28">
        <v>5100</v>
      </c>
      <c r="E23" s="25">
        <v>1.5936250000000001</v>
      </c>
      <c r="F23" s="25">
        <v>18.604649999999999</v>
      </c>
      <c r="G23" s="25">
        <v>-9.7345129999999997</v>
      </c>
      <c r="H23" s="28">
        <v>143359689300</v>
      </c>
      <c r="I23" s="51">
        <v>28.109739999999999</v>
      </c>
      <c r="J23" s="51">
        <v>99.818489999999997</v>
      </c>
      <c r="K23" s="28">
        <v>14780.5</v>
      </c>
      <c r="L23" s="28">
        <v>89108100</v>
      </c>
      <c r="M23" s="51" t="s">
        <v>4942</v>
      </c>
      <c r="N23" s="51">
        <v>0.33718953301504323</v>
      </c>
      <c r="O23" s="51">
        <v>0.55981029999999998</v>
      </c>
      <c r="P23" s="30">
        <v>2368452.5190809998</v>
      </c>
      <c r="Q23" s="27" t="s">
        <v>2001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2001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2001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4748</v>
      </c>
      <c r="AI23" s="25">
        <v>0.17113036445167995</v>
      </c>
      <c r="AJ23" s="25">
        <v>-8.3089013836357353</v>
      </c>
      <c r="AK23" s="25" t="s">
        <v>4748</v>
      </c>
      <c r="AL23" s="25">
        <v>0.51586541276109799</v>
      </c>
      <c r="AM23" s="25">
        <v>-26.90745940313311</v>
      </c>
      <c r="AN23" s="49">
        <v>9.8630654954248946</v>
      </c>
      <c r="AO23" s="49">
        <v>6.7412116847032744</v>
      </c>
      <c r="AP23" s="49">
        <v>3.9329300095351183</v>
      </c>
      <c r="AQ23" s="49">
        <v>118.01196788098578</v>
      </c>
      <c r="AR23" s="49">
        <v>105.82081852179159</v>
      </c>
      <c r="AS23" s="49">
        <v>136.12310345525685</v>
      </c>
      <c r="AT23" s="28">
        <v>2500</v>
      </c>
      <c r="AU23" s="28" t="s">
        <v>4748</v>
      </c>
      <c r="AV23" s="28" t="s">
        <v>4748</v>
      </c>
    </row>
    <row r="24" spans="1:48" x14ac:dyDescent="0.25">
      <c r="A24" s="162">
        <v>21</v>
      </c>
      <c r="B24" s="3" t="s">
        <v>27</v>
      </c>
      <c r="C24" s="3" t="s">
        <v>1</v>
      </c>
      <c r="D24" s="28">
        <v>9830</v>
      </c>
      <c r="E24" s="25">
        <v>-7.264151</v>
      </c>
      <c r="F24" s="25">
        <v>-12.232139999999999</v>
      </c>
      <c r="G24" s="25">
        <v>9.2222220000000004</v>
      </c>
      <c r="H24" s="28">
        <v>178906000000</v>
      </c>
      <c r="I24" s="51">
        <v>18.2</v>
      </c>
      <c r="J24" s="51">
        <v>94.036420000000007</v>
      </c>
      <c r="K24" s="28">
        <v>769.5</v>
      </c>
      <c r="L24" s="28">
        <v>7915850</v>
      </c>
      <c r="M24" s="51">
        <v>5.4513312532458151</v>
      </c>
      <c r="N24" s="51">
        <v>0.46358735154774244</v>
      </c>
      <c r="O24" s="51">
        <v>0.16885410000000001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9">
        <v>6.2454606792346379</v>
      </c>
      <c r="AO24" s="49">
        <v>6.3505944585460439</v>
      </c>
      <c r="AP24" s="49">
        <v>5.9464939832112425</v>
      </c>
      <c r="AQ24" s="49">
        <v>91.471268203356004</v>
      </c>
      <c r="AR24" s="49">
        <v>94.409760051071032</v>
      </c>
      <c r="AS24" s="49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62">
        <v>22</v>
      </c>
      <c r="B25" s="3" t="s">
        <v>2203</v>
      </c>
      <c r="C25" s="3" t="s">
        <v>2176</v>
      </c>
      <c r="D25" s="6">
        <v>20300</v>
      </c>
      <c r="E25" s="171">
        <v>-36.5625</v>
      </c>
      <c r="F25" s="171">
        <v>-18.8</v>
      </c>
      <c r="G25" s="171">
        <v>4.7222229999999996</v>
      </c>
      <c r="H25" s="6">
        <v>195415574900</v>
      </c>
      <c r="I25" s="154">
        <v>9.6263799999999993</v>
      </c>
      <c r="J25" s="154">
        <v>53.225119999999997</v>
      </c>
      <c r="K25" s="6">
        <v>2627.4</v>
      </c>
      <c r="L25" s="6">
        <v>570500</v>
      </c>
      <c r="M25" s="154">
        <v>7.9204057744830276</v>
      </c>
      <c r="N25" s="154">
        <v>1.1225192705068903</v>
      </c>
      <c r="O25" s="154" t="s">
        <v>4942</v>
      </c>
      <c r="P25" s="172">
        <v>409254.64485799999</v>
      </c>
      <c r="Q25" s="168">
        <v>0.1929828312597377</v>
      </c>
      <c r="R25" s="172">
        <v>331077.17316499999</v>
      </c>
      <c r="S25" s="168">
        <v>-0.19102403033232629</v>
      </c>
      <c r="T25" s="172">
        <v>337394.10220700002</v>
      </c>
      <c r="U25" s="168">
        <v>1.9079929255200703E-2</v>
      </c>
      <c r="V25" s="172">
        <v>13417.301557999999</v>
      </c>
      <c r="W25" s="173">
        <v>-0.19327639818205977</v>
      </c>
      <c r="X25" s="172">
        <v>21987.485635000001</v>
      </c>
      <c r="Y25" s="173">
        <v>0.63874125806541726</v>
      </c>
      <c r="Z25" s="172">
        <v>29160.589147999999</v>
      </c>
      <c r="AA25" s="173">
        <v>0.32623573391137306</v>
      </c>
      <c r="AB25" s="172">
        <v>2474.6153846153848</v>
      </c>
      <c r="AC25" s="168">
        <v>-0.4342244108336264</v>
      </c>
      <c r="AD25" s="172">
        <v>3883.0769230769229</v>
      </c>
      <c r="AE25" s="168">
        <v>0.56916381722101317</v>
      </c>
      <c r="AF25" s="172">
        <v>2637.6923076923076</v>
      </c>
      <c r="AG25" s="168">
        <v>-0.32072107765451663</v>
      </c>
      <c r="AH25" s="171">
        <v>6.6578556766648296</v>
      </c>
      <c r="AI25" s="171">
        <v>8.8855618077951544</v>
      </c>
      <c r="AJ25" s="171">
        <v>9.2703340154980545</v>
      </c>
      <c r="AK25" s="171">
        <v>14.740179070713696</v>
      </c>
      <c r="AL25" s="171">
        <v>22.77650208562482</v>
      </c>
      <c r="AM25" s="171">
        <v>18.064220652886235</v>
      </c>
      <c r="AN25" s="170">
        <v>30.20835124129033</v>
      </c>
      <c r="AO25" s="170">
        <v>46.54887061790707</v>
      </c>
      <c r="AP25" s="170">
        <v>43.800729162815209</v>
      </c>
      <c r="AQ25" s="170">
        <v>94.99830912235258</v>
      </c>
      <c r="AR25" s="170">
        <v>112.14334783510998</v>
      </c>
      <c r="AS25" s="170">
        <v>73.64719199516901</v>
      </c>
      <c r="AT25" s="6">
        <v>1153.8461538461538</v>
      </c>
      <c r="AU25" s="6">
        <v>1153.8461538461538</v>
      </c>
      <c r="AV25" s="6">
        <v>0</v>
      </c>
    </row>
    <row r="26" spans="1:48" x14ac:dyDescent="0.25">
      <c r="A26" s="162">
        <v>23</v>
      </c>
      <c r="B26" s="3" t="s">
        <v>28</v>
      </c>
      <c r="C26" s="3" t="s">
        <v>1</v>
      </c>
      <c r="D26" s="28">
        <v>3790</v>
      </c>
      <c r="E26" s="25">
        <v>-3.8071069999999998</v>
      </c>
      <c r="F26" s="25">
        <v>9.221902</v>
      </c>
      <c r="G26" s="25">
        <v>-6.1881190000000004</v>
      </c>
      <c r="H26" s="28">
        <v>800447821870</v>
      </c>
      <c r="I26" s="51">
        <v>211.2</v>
      </c>
      <c r="J26" s="51">
        <v>24.789269999999998</v>
      </c>
      <c r="K26" s="28">
        <v>185469</v>
      </c>
      <c r="L26" s="28">
        <v>745850000</v>
      </c>
      <c r="M26" s="51">
        <v>10.868227666096113</v>
      </c>
      <c r="N26" s="51">
        <v>0.41444973802959351</v>
      </c>
      <c r="O26" s="51">
        <v>0.92524130000000004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9" t="s">
        <v>4748</v>
      </c>
      <c r="AO26" s="49" t="s">
        <v>4748</v>
      </c>
      <c r="AP26" s="49" t="s">
        <v>4748</v>
      </c>
      <c r="AQ26" s="49">
        <v>0</v>
      </c>
      <c r="AR26" s="49">
        <v>0</v>
      </c>
      <c r="AS26" s="49">
        <v>0</v>
      </c>
      <c r="AT26" s="28">
        <v>0</v>
      </c>
      <c r="AU26" s="28" t="s">
        <v>4748</v>
      </c>
      <c r="AV26" s="28">
        <v>0</v>
      </c>
    </row>
    <row r="27" spans="1:48" x14ac:dyDescent="0.25">
      <c r="A27" s="162">
        <v>24</v>
      </c>
      <c r="B27" s="3" t="s">
        <v>2206</v>
      </c>
      <c r="C27" s="3" t="s">
        <v>2176</v>
      </c>
      <c r="D27" s="28">
        <v>28000</v>
      </c>
      <c r="E27" s="25">
        <v>-9.6774190000000004</v>
      </c>
      <c r="F27" s="25">
        <v>-9.3851130000000005</v>
      </c>
      <c r="G27" s="25">
        <v>-6.6666670000000003</v>
      </c>
      <c r="H27" s="28">
        <v>302400000000</v>
      </c>
      <c r="I27" s="51">
        <v>10.799999999999999</v>
      </c>
      <c r="J27" s="51">
        <v>32.931480000000001</v>
      </c>
      <c r="K27" s="28">
        <v>780</v>
      </c>
      <c r="L27" s="28">
        <v>21825000</v>
      </c>
      <c r="M27" s="51">
        <v>4.9592631951824302</v>
      </c>
      <c r="N27" s="51">
        <v>0.81425578606642024</v>
      </c>
      <c r="O27" s="51" t="s">
        <v>4942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9">
        <v>17.70229132500868</v>
      </c>
      <c r="AO27" s="49">
        <v>17.935745206334065</v>
      </c>
      <c r="AP27" s="49">
        <v>19.217965348898012</v>
      </c>
      <c r="AQ27" s="49">
        <v>0</v>
      </c>
      <c r="AR27" s="49">
        <v>0</v>
      </c>
      <c r="AS27" s="49">
        <v>2.2904244966858185</v>
      </c>
      <c r="AT27" s="28">
        <v>2000</v>
      </c>
      <c r="AU27" s="28" t="s">
        <v>4748</v>
      </c>
      <c r="AV27" s="28">
        <v>3000</v>
      </c>
    </row>
    <row r="28" spans="1:48" x14ac:dyDescent="0.25">
      <c r="A28" s="162">
        <v>25</v>
      </c>
      <c r="B28" s="3" t="s">
        <v>319</v>
      </c>
      <c r="C28" s="3" t="s">
        <v>694</v>
      </c>
      <c r="D28" s="28">
        <v>11100</v>
      </c>
      <c r="E28" s="25">
        <v>-7.5</v>
      </c>
      <c r="F28" s="25">
        <v>-10.48387</v>
      </c>
      <c r="G28" s="25">
        <v>-18.978100000000001</v>
      </c>
      <c r="H28" s="28">
        <v>63677469900</v>
      </c>
      <c r="I28" s="51">
        <v>5.7366999999999999</v>
      </c>
      <c r="J28" s="51">
        <v>45.978940000000001</v>
      </c>
      <c r="K28" s="28">
        <v>300</v>
      </c>
      <c r="L28" s="28">
        <v>3375000</v>
      </c>
      <c r="M28" s="51">
        <v>8.4982225527307715</v>
      </c>
      <c r="N28" s="51">
        <v>0.30101099500541845</v>
      </c>
      <c r="O28" s="51" t="s">
        <v>4942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9">
        <v>12.998301339130048</v>
      </c>
      <c r="AO28" s="49">
        <v>15.675032289253355</v>
      </c>
      <c r="AP28" s="49">
        <v>12.496564433941693</v>
      </c>
      <c r="AQ28" s="49">
        <v>7.5220175627095012</v>
      </c>
      <c r="AR28" s="49">
        <v>1.7494775371549403</v>
      </c>
      <c r="AS28" s="49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62">
        <v>26</v>
      </c>
      <c r="B29" s="3" t="s">
        <v>320</v>
      </c>
      <c r="C29" s="3" t="s">
        <v>694</v>
      </c>
      <c r="D29" s="28">
        <v>3300</v>
      </c>
      <c r="E29" s="25">
        <v>-5.7142860000000004</v>
      </c>
      <c r="F29" s="25">
        <v>6.451613</v>
      </c>
      <c r="G29" s="25">
        <v>-31.25</v>
      </c>
      <c r="H29" s="28">
        <v>18671188800</v>
      </c>
      <c r="I29" s="51">
        <v>5.6579299999999995</v>
      </c>
      <c r="J29" s="51">
        <v>76.133709999999994</v>
      </c>
      <c r="K29" s="28">
        <v>1650</v>
      </c>
      <c r="L29" s="28">
        <v>5576000</v>
      </c>
      <c r="M29" s="51">
        <v>6.0496936798102166</v>
      </c>
      <c r="N29" s="51">
        <v>0.16182708805873358</v>
      </c>
      <c r="O29" s="51">
        <v>1.0824100000000001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9">
        <v>17.816431643151041</v>
      </c>
      <c r="AO29" s="49">
        <v>16.30395656274186</v>
      </c>
      <c r="AP29" s="49">
        <v>10.935335800625079</v>
      </c>
      <c r="AQ29" s="49">
        <v>0</v>
      </c>
      <c r="AR29" s="49">
        <v>0</v>
      </c>
      <c r="AS29" s="49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62">
        <v>27</v>
      </c>
      <c r="B30" s="3" t="s">
        <v>321</v>
      </c>
      <c r="C30" s="3" t="s">
        <v>694</v>
      </c>
      <c r="D30" s="28">
        <v>22000</v>
      </c>
      <c r="E30" s="25">
        <v>1.8518520000000001</v>
      </c>
      <c r="F30" s="25">
        <v>2.3255810000000001</v>
      </c>
      <c r="G30" s="25">
        <v>-10.204079999999999</v>
      </c>
      <c r="H30" s="28">
        <v>62700000000</v>
      </c>
      <c r="I30" s="51">
        <v>2.85</v>
      </c>
      <c r="J30" s="51">
        <v>60</v>
      </c>
      <c r="K30" s="28">
        <v>1435</v>
      </c>
      <c r="L30" s="28">
        <v>31286500</v>
      </c>
      <c r="M30" s="51">
        <v>6.9117185045554512</v>
      </c>
      <c r="N30" s="51">
        <v>1.277993233182614</v>
      </c>
      <c r="O30" s="51">
        <v>0.54212910000000003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9">
        <v>42.855907012830265</v>
      </c>
      <c r="AO30" s="49">
        <v>39.44006558700336</v>
      </c>
      <c r="AP30" s="49">
        <v>41.278282079863104</v>
      </c>
      <c r="AQ30" s="49">
        <v>41.734403108616277</v>
      </c>
      <c r="AR30" s="49">
        <v>22.716800068923813</v>
      </c>
      <c r="AS30" s="49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62">
        <v>28</v>
      </c>
      <c r="B31" s="3" t="s">
        <v>29</v>
      </c>
      <c r="C31" s="3" t="s">
        <v>1</v>
      </c>
      <c r="D31" s="28">
        <v>2030</v>
      </c>
      <c r="E31" s="25">
        <v>-8.5585590000000007</v>
      </c>
      <c r="F31" s="25">
        <v>-24.814810000000001</v>
      </c>
      <c r="G31" s="25">
        <v>-42.816899999999997</v>
      </c>
      <c r="H31" s="28">
        <v>331914894220</v>
      </c>
      <c r="I31" s="51">
        <v>163.50489999999999</v>
      </c>
      <c r="J31" s="51">
        <v>95.224609999999998</v>
      </c>
      <c r="K31" s="28">
        <v>1120469</v>
      </c>
      <c r="L31" s="28">
        <v>2433700000</v>
      </c>
      <c r="M31" s="51">
        <v>7.0170530601173091</v>
      </c>
      <c r="N31" s="51">
        <v>0.18639693536821819</v>
      </c>
      <c r="O31" s="51">
        <v>0.58263229999999999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9">
        <v>5.7678682547919191</v>
      </c>
      <c r="AO31" s="49">
        <v>7.6300911835147982</v>
      </c>
      <c r="AP31" s="49">
        <v>5.988567318403204</v>
      </c>
      <c r="AQ31" s="49">
        <v>3.8780234393202266</v>
      </c>
      <c r="AR31" s="49">
        <v>15.841555240274896</v>
      </c>
      <c r="AS31" s="49">
        <v>22.574687864467606</v>
      </c>
      <c r="AT31" s="28">
        <v>0</v>
      </c>
      <c r="AU31" s="28">
        <v>0</v>
      </c>
      <c r="AV31" s="28" t="s">
        <v>4748</v>
      </c>
    </row>
    <row r="32" spans="1:48" x14ac:dyDescent="0.25">
      <c r="A32" s="162">
        <v>29</v>
      </c>
      <c r="B32" s="3" t="s">
        <v>322</v>
      </c>
      <c r="C32" s="3" t="s">
        <v>694</v>
      </c>
      <c r="D32" s="6">
        <v>8300</v>
      </c>
      <c r="E32" s="171">
        <v>-7.7777779999999996</v>
      </c>
      <c r="F32" s="171">
        <v>-44.295299999999997</v>
      </c>
      <c r="G32" s="171">
        <v>-1.5029170000000001</v>
      </c>
      <c r="H32" s="6">
        <v>209160000000</v>
      </c>
      <c r="I32" s="154">
        <v>25.2</v>
      </c>
      <c r="J32" s="154">
        <v>61.941180000000003</v>
      </c>
      <c r="K32" s="6">
        <v>440</v>
      </c>
      <c r="L32" s="6">
        <v>3916000</v>
      </c>
      <c r="M32" s="154">
        <v>7.5653025001195271</v>
      </c>
      <c r="N32" s="154">
        <v>0.72834291207981472</v>
      </c>
      <c r="O32" s="154" t="s">
        <v>4942</v>
      </c>
      <c r="P32" s="172">
        <v>349273.06634399999</v>
      </c>
      <c r="Q32" s="168">
        <v>0.17578729793658643</v>
      </c>
      <c r="R32" s="172">
        <v>407803.85763400001</v>
      </c>
      <c r="S32" s="168">
        <v>0.16757888577744762</v>
      </c>
      <c r="T32" s="172">
        <v>761220.45383400004</v>
      </c>
      <c r="U32" s="168">
        <v>0.86663377401689023</v>
      </c>
      <c r="V32" s="172">
        <v>1304.180083</v>
      </c>
      <c r="W32" s="173">
        <v>0.28676849423879425</v>
      </c>
      <c r="X32" s="172">
        <v>2220.0993199999998</v>
      </c>
      <c r="Y32" s="173">
        <v>0.70229506564240318</v>
      </c>
      <c r="Z32" s="172">
        <v>12057.078810000001</v>
      </c>
      <c r="AA32" s="173">
        <v>4.4308736106454925</v>
      </c>
      <c r="AB32" s="172">
        <v>109</v>
      </c>
      <c r="AC32" s="168">
        <v>0.29761904761904767</v>
      </c>
      <c r="AD32" s="172">
        <v>185</v>
      </c>
      <c r="AE32" s="168">
        <v>0.69724770642201839</v>
      </c>
      <c r="AF32" s="172">
        <v>1005</v>
      </c>
      <c r="AG32" s="168">
        <v>4.4324324324324325</v>
      </c>
      <c r="AH32" s="171">
        <v>0.34966595696661251</v>
      </c>
      <c r="AI32" s="171">
        <v>0.53572794072563346</v>
      </c>
      <c r="AJ32" s="171">
        <v>2.4651864399811094</v>
      </c>
      <c r="AK32" s="171">
        <v>0.97737815665117256</v>
      </c>
      <c r="AL32" s="171">
        <v>1.6421007253376168</v>
      </c>
      <c r="AM32" s="171">
        <v>8.4707783735392876</v>
      </c>
      <c r="AN32" s="170">
        <v>7.7473479570706827</v>
      </c>
      <c r="AO32" s="170">
        <v>6.0026913237220647</v>
      </c>
      <c r="AP32" s="170">
        <v>4.5738745742626374</v>
      </c>
      <c r="AQ32" s="170">
        <v>30.992008913383362</v>
      </c>
      <c r="AR32" s="170">
        <v>34.446754073732563</v>
      </c>
      <c r="AS32" s="170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62">
        <v>30</v>
      </c>
      <c r="B33" s="3" t="s">
        <v>2209</v>
      </c>
      <c r="C33" s="3" t="s">
        <v>2176</v>
      </c>
      <c r="D33" s="28" t="s">
        <v>4942</v>
      </c>
      <c r="E33" s="25" t="s">
        <v>4942</v>
      </c>
      <c r="F33" s="25" t="s">
        <v>4942</v>
      </c>
      <c r="G33" s="25" t="s">
        <v>4942</v>
      </c>
      <c r="H33" s="28" t="s">
        <v>4942</v>
      </c>
      <c r="I33" s="51">
        <v>13</v>
      </c>
      <c r="J33" s="51">
        <v>86.289400000000001</v>
      </c>
      <c r="K33" s="28">
        <v>0</v>
      </c>
      <c r="L33" s="28" t="s">
        <v>4942</v>
      </c>
      <c r="M33" s="51" t="s">
        <v>4942</v>
      </c>
      <c r="N33" s="51" t="s">
        <v>4942</v>
      </c>
      <c r="O33" s="51" t="s">
        <v>4942</v>
      </c>
      <c r="P33" s="30">
        <v>1095722.2929120001</v>
      </c>
      <c r="Q33" s="27" t="s">
        <v>2001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2001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2001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4748</v>
      </c>
      <c r="AI33" s="25">
        <v>2.2961625176817506</v>
      </c>
      <c r="AJ33" s="25">
        <v>2.1812764247656355</v>
      </c>
      <c r="AK33" s="25" t="s">
        <v>4748</v>
      </c>
      <c r="AL33" s="25">
        <v>10.496262212870732</v>
      </c>
      <c r="AM33" s="25">
        <v>11.264115952536583</v>
      </c>
      <c r="AN33" s="49">
        <v>9.0068102575262756</v>
      </c>
      <c r="AO33" s="49">
        <v>8.8281250122293269</v>
      </c>
      <c r="AP33" s="49">
        <v>9.2137589524066481</v>
      </c>
      <c r="AQ33" s="49">
        <v>200.72262201785853</v>
      </c>
      <c r="AR33" s="49">
        <v>258.2930566442509</v>
      </c>
      <c r="AS33" s="49">
        <v>256.07259159975803</v>
      </c>
      <c r="AT33" s="28" t="s">
        <v>4748</v>
      </c>
      <c r="AU33" s="28">
        <v>1000</v>
      </c>
      <c r="AV33" s="28">
        <v>0</v>
      </c>
    </row>
    <row r="34" spans="1:48" x14ac:dyDescent="0.25">
      <c r="A34" s="162">
        <v>31</v>
      </c>
      <c r="B34" s="3" t="s">
        <v>2212</v>
      </c>
      <c r="C34" s="3" t="s">
        <v>2176</v>
      </c>
      <c r="D34" s="28">
        <v>8600</v>
      </c>
      <c r="E34" s="25">
        <v>1.176471</v>
      </c>
      <c r="F34" s="25">
        <v>1.176471</v>
      </c>
      <c r="G34" s="25">
        <v>10.256410000000001</v>
      </c>
      <c r="H34" s="28">
        <v>258000000000</v>
      </c>
      <c r="I34" s="51">
        <v>30</v>
      </c>
      <c r="J34" s="51">
        <v>36.399000000000001</v>
      </c>
      <c r="K34" s="28">
        <v>360</v>
      </c>
      <c r="L34" s="28">
        <v>3081500</v>
      </c>
      <c r="M34" s="51">
        <v>6.9579288025889969</v>
      </c>
      <c r="N34" s="51">
        <v>0.75896885878011144</v>
      </c>
      <c r="O34" s="51">
        <v>0.42495430000000001</v>
      </c>
      <c r="P34" s="30">
        <v>742216.30787699996</v>
      </c>
      <c r="Q34" s="27" t="s">
        <v>2001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2001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2001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4748</v>
      </c>
      <c r="AI34" s="25">
        <v>2.0932279676750496</v>
      </c>
      <c r="AJ34" s="25">
        <v>1.2232790003505039</v>
      </c>
      <c r="AK34" s="25" t="s">
        <v>4748</v>
      </c>
      <c r="AL34" s="25">
        <v>10.996923447253788</v>
      </c>
      <c r="AM34" s="25">
        <v>5.8965087186335881</v>
      </c>
      <c r="AN34" s="49">
        <v>12.888785090916265</v>
      </c>
      <c r="AO34" s="49">
        <v>9.0948892801632759</v>
      </c>
      <c r="AP34" s="49">
        <v>7.5151088694279551</v>
      </c>
      <c r="AQ34" s="49">
        <v>303.3456602801491</v>
      </c>
      <c r="AR34" s="49">
        <v>204.92949441763372</v>
      </c>
      <c r="AS34" s="49">
        <v>251.10168671119428</v>
      </c>
      <c r="AT34" s="28" t="s">
        <v>4748</v>
      </c>
      <c r="AU34" s="28">
        <v>500</v>
      </c>
      <c r="AV34" s="28">
        <v>300</v>
      </c>
    </row>
    <row r="35" spans="1:48" x14ac:dyDescent="0.25">
      <c r="A35" s="162">
        <v>32</v>
      </c>
      <c r="B35" s="3" t="s">
        <v>323</v>
      </c>
      <c r="C35" s="3" t="s">
        <v>694</v>
      </c>
      <c r="D35" s="28">
        <v>31700</v>
      </c>
      <c r="E35" s="25">
        <v>0.63492059999999995</v>
      </c>
      <c r="F35" s="25">
        <v>-10.95506</v>
      </c>
      <c r="G35" s="25">
        <v>105.8442</v>
      </c>
      <c r="H35" s="28">
        <v>859569274999.99988</v>
      </c>
      <c r="I35" s="51">
        <v>27.115749999999998</v>
      </c>
      <c r="J35" s="51">
        <v>31.713629999999998</v>
      </c>
      <c r="K35" s="28">
        <v>37200</v>
      </c>
      <c r="L35" s="28">
        <v>1168170000</v>
      </c>
      <c r="M35" s="51">
        <v>3.5503134692607063</v>
      </c>
      <c r="N35" s="51">
        <v>1.5856103647687319</v>
      </c>
      <c r="O35" s="51">
        <v>0.56437959999999998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9">
        <v>31.385181828593687</v>
      </c>
      <c r="AO35" s="49">
        <v>34.615096360940065</v>
      </c>
      <c r="AP35" s="49">
        <v>59.092597009416515</v>
      </c>
      <c r="AQ35" s="49">
        <v>89.395764408689203</v>
      </c>
      <c r="AR35" s="49">
        <v>54.596450484198215</v>
      </c>
      <c r="AS35" s="49">
        <v>9.2675239538365268</v>
      </c>
      <c r="AT35" s="28">
        <v>0</v>
      </c>
      <c r="AU35" s="28">
        <v>0</v>
      </c>
      <c r="AV35" s="28" t="s">
        <v>4748</v>
      </c>
    </row>
    <row r="36" spans="1:48" x14ac:dyDescent="0.25">
      <c r="A36" s="162">
        <v>33</v>
      </c>
      <c r="B36" s="3" t="s">
        <v>2215</v>
      </c>
      <c r="C36" s="3" t="s">
        <v>2176</v>
      </c>
      <c r="D36" s="28">
        <v>5800</v>
      </c>
      <c r="E36" s="25">
        <v>45</v>
      </c>
      <c r="F36" s="25">
        <v>-21.62162</v>
      </c>
      <c r="G36" s="25">
        <v>-17.142859999999999</v>
      </c>
      <c r="H36" s="28">
        <v>34800000000</v>
      </c>
      <c r="I36" s="51">
        <v>6</v>
      </c>
      <c r="J36" s="51">
        <v>97.966669999999993</v>
      </c>
      <c r="K36" s="28">
        <v>100</v>
      </c>
      <c r="L36" s="28">
        <v>513000</v>
      </c>
      <c r="M36" s="51" t="s">
        <v>4942</v>
      </c>
      <c r="N36" s="51">
        <v>0.73941287791236765</v>
      </c>
      <c r="O36" s="51" t="s">
        <v>4942</v>
      </c>
      <c r="P36" s="30">
        <v>285746.59986000002</v>
      </c>
      <c r="Q36" s="27" t="s">
        <v>2001</v>
      </c>
      <c r="R36" s="30" t="s">
        <v>4748</v>
      </c>
      <c r="S36" s="27" t="s">
        <v>2001</v>
      </c>
      <c r="T36" s="30">
        <v>309003.78125499998</v>
      </c>
      <c r="U36" s="27" t="s">
        <v>4748</v>
      </c>
      <c r="V36" s="30">
        <v>11707.739387</v>
      </c>
      <c r="W36" s="32" t="s">
        <v>2001</v>
      </c>
      <c r="X36" s="30" t="s">
        <v>4748</v>
      </c>
      <c r="Y36" s="32" t="s">
        <v>2001</v>
      </c>
      <c r="Z36" s="30">
        <v>-18621.745002</v>
      </c>
      <c r="AA36" s="32" t="s">
        <v>4748</v>
      </c>
      <c r="AB36" s="30">
        <v>1756</v>
      </c>
      <c r="AC36" s="27" t="s">
        <v>2001</v>
      </c>
      <c r="AD36" s="30" t="s">
        <v>4748</v>
      </c>
      <c r="AE36" s="27" t="s">
        <v>2001</v>
      </c>
      <c r="AF36" s="30">
        <v>-3104</v>
      </c>
      <c r="AG36" s="27" t="s">
        <v>4748</v>
      </c>
      <c r="AH36" s="25" t="s">
        <v>4748</v>
      </c>
      <c r="AI36" s="25" t="s">
        <v>4748</v>
      </c>
      <c r="AJ36" s="25" t="s">
        <v>4748</v>
      </c>
      <c r="AK36" s="25" t="s">
        <v>4748</v>
      </c>
      <c r="AL36" s="25" t="s">
        <v>4748</v>
      </c>
      <c r="AM36" s="25" t="s">
        <v>4748</v>
      </c>
      <c r="AN36" s="49">
        <v>18.57656486866588</v>
      </c>
      <c r="AO36" s="49" t="s">
        <v>4748</v>
      </c>
      <c r="AP36" s="49">
        <v>11.767599888362723</v>
      </c>
      <c r="AQ36" s="49">
        <v>178.72537560330755</v>
      </c>
      <c r="AR36" s="49" t="s">
        <v>4748</v>
      </c>
      <c r="AS36" s="49">
        <v>373.77531497390572</v>
      </c>
      <c r="AT36" s="28" t="s">
        <v>4748</v>
      </c>
      <c r="AU36" s="28" t="s">
        <v>4748</v>
      </c>
      <c r="AV36" s="28">
        <v>0</v>
      </c>
    </row>
    <row r="37" spans="1:48" x14ac:dyDescent="0.25">
      <c r="A37" s="162">
        <v>34</v>
      </c>
      <c r="B37" s="3" t="s">
        <v>30</v>
      </c>
      <c r="C37" s="3" t="s">
        <v>1</v>
      </c>
      <c r="D37" s="28">
        <v>26950</v>
      </c>
      <c r="E37" s="25">
        <v>0.93632959999999998</v>
      </c>
      <c r="F37" s="25">
        <v>-3.75</v>
      </c>
      <c r="G37" s="25">
        <v>18.201750000000001</v>
      </c>
      <c r="H37" s="28">
        <v>3426554381250</v>
      </c>
      <c r="I37" s="51">
        <v>127.14489999999999</v>
      </c>
      <c r="J37" s="51">
        <v>28.2882</v>
      </c>
      <c r="K37" s="28">
        <v>470138</v>
      </c>
      <c r="L37" s="28">
        <v>12486450000</v>
      </c>
      <c r="M37" s="51">
        <v>4.6596309450708846</v>
      </c>
      <c r="N37" s="51">
        <v>1.6527681160249426</v>
      </c>
      <c r="O37" s="51">
        <v>0.79970459999999999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9">
        <v>15.338090406864724</v>
      </c>
      <c r="AO37" s="49">
        <v>12.795013731591432</v>
      </c>
      <c r="AP37" s="49">
        <v>14.663599364843794</v>
      </c>
      <c r="AQ37" s="49">
        <v>126.7162437611572</v>
      </c>
      <c r="AR37" s="49">
        <v>105.71768576149067</v>
      </c>
      <c r="AS37" s="49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62">
        <v>35</v>
      </c>
      <c r="B38" s="3" t="s">
        <v>31</v>
      </c>
      <c r="C38" s="3" t="s">
        <v>1</v>
      </c>
      <c r="D38" s="28">
        <v>28300</v>
      </c>
      <c r="E38" s="25">
        <v>-7.2131150000000002</v>
      </c>
      <c r="F38" s="25">
        <v>-10.584519999999999</v>
      </c>
      <c r="G38" s="25">
        <v>-8.7096769999999992</v>
      </c>
      <c r="H38" s="28">
        <v>334054049000</v>
      </c>
      <c r="I38" s="51">
        <v>11.804029999999999</v>
      </c>
      <c r="J38" s="51">
        <v>39.086930000000002</v>
      </c>
      <c r="K38" s="28">
        <v>26845</v>
      </c>
      <c r="L38" s="28">
        <v>799000000</v>
      </c>
      <c r="M38" s="51">
        <v>5.1324332822665291</v>
      </c>
      <c r="N38" s="51">
        <v>0.95558846133836794</v>
      </c>
      <c r="O38" s="51">
        <v>0.77936019999999995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9">
        <v>49.117931886052403</v>
      </c>
      <c r="AO38" s="49">
        <v>56.216449902412435</v>
      </c>
      <c r="AP38" s="49">
        <v>70.184172550815617</v>
      </c>
      <c r="AQ38" s="49">
        <v>14.05490410240262</v>
      </c>
      <c r="AR38" s="49">
        <v>3.5196063166735585</v>
      </c>
      <c r="AS38" s="49">
        <v>1.3257837953298994</v>
      </c>
      <c r="AT38" s="28">
        <v>500</v>
      </c>
      <c r="AU38" s="28">
        <v>500</v>
      </c>
      <c r="AV38" s="28" t="s">
        <v>4748</v>
      </c>
    </row>
    <row r="39" spans="1:48" x14ac:dyDescent="0.25">
      <c r="A39" s="162">
        <v>36</v>
      </c>
      <c r="B39" s="3" t="s">
        <v>2218</v>
      </c>
      <c r="C39" s="3" t="s">
        <v>2176</v>
      </c>
      <c r="D39" s="6">
        <v>34200</v>
      </c>
      <c r="E39" s="171">
        <v>6.875</v>
      </c>
      <c r="F39" s="171">
        <v>10.32258</v>
      </c>
      <c r="G39" s="171">
        <v>-19.734690000000001</v>
      </c>
      <c r="H39" s="6">
        <v>514124085600</v>
      </c>
      <c r="I39" s="154">
        <v>15.032869999999999</v>
      </c>
      <c r="J39" s="154">
        <v>76.769049999999993</v>
      </c>
      <c r="K39" s="6">
        <v>725</v>
      </c>
      <c r="L39" s="6">
        <v>24836500</v>
      </c>
      <c r="M39" s="154">
        <v>6.5528157280906365</v>
      </c>
      <c r="N39" s="154">
        <v>1.0700990962481289</v>
      </c>
      <c r="O39" s="154">
        <v>0.38420789999999999</v>
      </c>
      <c r="P39" s="172" t="s">
        <v>4748</v>
      </c>
      <c r="Q39" s="168" t="s">
        <v>2001</v>
      </c>
      <c r="R39" s="172">
        <v>2850083.7889180002</v>
      </c>
      <c r="S39" s="168" t="s">
        <v>2001</v>
      </c>
      <c r="T39" s="172">
        <v>3043684.5957820001</v>
      </c>
      <c r="U39" s="168">
        <v>6.7928110610915804E-2</v>
      </c>
      <c r="V39" s="172" t="s">
        <v>4748</v>
      </c>
      <c r="W39" s="173" t="s">
        <v>2001</v>
      </c>
      <c r="X39" s="172">
        <v>73775.329329999993</v>
      </c>
      <c r="Y39" s="173" t="s">
        <v>2001</v>
      </c>
      <c r="Z39" s="172">
        <v>67456.117201000001</v>
      </c>
      <c r="AA39" s="173">
        <v>-8.5654814236530263E-2</v>
      </c>
      <c r="AB39" s="172" t="s">
        <v>4748</v>
      </c>
      <c r="AC39" s="168" t="s">
        <v>2001</v>
      </c>
      <c r="AD39" s="172">
        <v>5860.8695652173919</v>
      </c>
      <c r="AE39" s="168" t="s">
        <v>2001</v>
      </c>
      <c r="AF39" s="172">
        <v>5219.130434782609</v>
      </c>
      <c r="AG39" s="168">
        <v>-0.10949554896142438</v>
      </c>
      <c r="AH39" s="171" t="s">
        <v>4748</v>
      </c>
      <c r="AI39" s="171" t="s">
        <v>4748</v>
      </c>
      <c r="AJ39" s="171">
        <v>3.4091438999777712</v>
      </c>
      <c r="AK39" s="171" t="s">
        <v>4748</v>
      </c>
      <c r="AL39" s="171" t="s">
        <v>4748</v>
      </c>
      <c r="AM39" s="171">
        <v>15.669192878354094</v>
      </c>
      <c r="AN39" s="170" t="s">
        <v>4748</v>
      </c>
      <c r="AO39" s="170">
        <v>12.544186499433707</v>
      </c>
      <c r="AP39" s="170">
        <v>13.27666405573067</v>
      </c>
      <c r="AQ39" s="170" t="s">
        <v>4748</v>
      </c>
      <c r="AR39" s="170">
        <v>333.51648819584835</v>
      </c>
      <c r="AS39" s="170">
        <v>254.51696820866272</v>
      </c>
      <c r="AT39" s="6" t="s">
        <v>4748</v>
      </c>
      <c r="AU39" s="6">
        <v>2626.0869565217395</v>
      </c>
      <c r="AV39" s="6">
        <v>2347.826086956522</v>
      </c>
    </row>
    <row r="40" spans="1:48" x14ac:dyDescent="0.25">
      <c r="A40" s="162">
        <v>37</v>
      </c>
      <c r="B40" s="3" t="s">
        <v>324</v>
      </c>
      <c r="C40" s="3" t="s">
        <v>1</v>
      </c>
      <c r="D40" s="28">
        <v>7690</v>
      </c>
      <c r="E40" s="25">
        <v>-9.5294120000000007</v>
      </c>
      <c r="F40" s="25">
        <v>-13.4009</v>
      </c>
      <c r="G40" s="25">
        <v>37.321429999999999</v>
      </c>
      <c r="H40" s="28">
        <v>261682241000</v>
      </c>
      <c r="I40" s="51">
        <v>34.0289</v>
      </c>
      <c r="J40" s="51">
        <v>81.079580000000007</v>
      </c>
      <c r="K40" s="28">
        <v>369494.5</v>
      </c>
      <c r="L40" s="28">
        <v>2953100000</v>
      </c>
      <c r="M40" s="51">
        <v>10.961126162237143</v>
      </c>
      <c r="N40" s="51">
        <v>0.71511220931732666</v>
      </c>
      <c r="O40" s="51">
        <v>0.72763250000000002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9" t="s">
        <v>4748</v>
      </c>
      <c r="AO40" s="49" t="s">
        <v>4748</v>
      </c>
      <c r="AP40" s="49" t="s">
        <v>4748</v>
      </c>
      <c r="AQ40" s="49">
        <v>0</v>
      </c>
      <c r="AR40" s="49">
        <v>0</v>
      </c>
      <c r="AS40" s="49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62">
        <v>38</v>
      </c>
      <c r="B41" s="3" t="s">
        <v>325</v>
      </c>
      <c r="C41" s="3" t="s">
        <v>694</v>
      </c>
      <c r="D41" s="6">
        <v>24500</v>
      </c>
      <c r="E41" s="171">
        <v>7.4561400000000004</v>
      </c>
      <c r="F41" s="171">
        <v>16.11374</v>
      </c>
      <c r="G41" s="171">
        <v>-8.9219329999999992</v>
      </c>
      <c r="H41" s="6">
        <v>867300000000</v>
      </c>
      <c r="I41" s="154">
        <v>35.4</v>
      </c>
      <c r="J41" s="154">
        <v>56.361519999999999</v>
      </c>
      <c r="K41" s="6">
        <v>520</v>
      </c>
      <c r="L41" s="6">
        <v>12191000</v>
      </c>
      <c r="M41" s="154">
        <v>25.10746304182209</v>
      </c>
      <c r="N41" s="154">
        <v>1.8504201704716237</v>
      </c>
      <c r="O41" s="154">
        <v>0.48112179999999999</v>
      </c>
      <c r="P41" s="172">
        <v>2238.9265679999999</v>
      </c>
      <c r="Q41" s="168">
        <v>-0.4728820036811936</v>
      </c>
      <c r="R41" s="172">
        <v>49722.122625999997</v>
      </c>
      <c r="S41" s="168">
        <v>21.208018492726197</v>
      </c>
      <c r="T41" s="172">
        <v>268030.83253800002</v>
      </c>
      <c r="U41" s="168">
        <v>4.390575027419386</v>
      </c>
      <c r="V41" s="172">
        <v>9860.522363</v>
      </c>
      <c r="W41" s="173">
        <v>8.5765775194842959</v>
      </c>
      <c r="X41" s="172">
        <v>-3684.992127</v>
      </c>
      <c r="Y41" s="173">
        <v>-1.3737116545495938</v>
      </c>
      <c r="Z41" s="172">
        <v>55607.090672999999</v>
      </c>
      <c r="AA41" s="173">
        <v>-16.090151825716504</v>
      </c>
      <c r="AB41" s="172">
        <v>286</v>
      </c>
      <c r="AC41" s="168">
        <v>6.333333333333333</v>
      </c>
      <c r="AD41" s="172">
        <v>-104</v>
      </c>
      <c r="AE41" s="168">
        <v>-1.3636363636363638</v>
      </c>
      <c r="AF41" s="172">
        <v>1571</v>
      </c>
      <c r="AG41" s="168">
        <v>-16.10576923076923</v>
      </c>
      <c r="AH41" s="171">
        <v>1.7254015031678793</v>
      </c>
      <c r="AI41" s="171">
        <v>-0.57248537702242996</v>
      </c>
      <c r="AJ41" s="171">
        <v>5.136245143157157</v>
      </c>
      <c r="AK41" s="171">
        <v>3.0071615909653731</v>
      </c>
      <c r="AL41" s="171">
        <v>-0.98247454095003639</v>
      </c>
      <c r="AM41" s="171">
        <v>13.865943754029903</v>
      </c>
      <c r="AN41" s="170">
        <v>3.6176886798191643</v>
      </c>
      <c r="AO41" s="170">
        <v>12.414751364158704</v>
      </c>
      <c r="AP41" s="170">
        <v>33.18454661345347</v>
      </c>
      <c r="AQ41" s="170">
        <v>3.6673073023410039</v>
      </c>
      <c r="AR41" s="170">
        <v>28.524107472233201</v>
      </c>
      <c r="AS41" s="170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62">
        <v>39</v>
      </c>
      <c r="B42" s="3" t="s">
        <v>2221</v>
      </c>
      <c r="C42" s="3" t="s">
        <v>2176</v>
      </c>
      <c r="D42" s="28">
        <v>14000</v>
      </c>
      <c r="E42" s="25" t="s">
        <v>4942</v>
      </c>
      <c r="F42" s="25" t="s">
        <v>4942</v>
      </c>
      <c r="G42" s="25" t="s">
        <v>4942</v>
      </c>
      <c r="H42" s="28">
        <v>16800000000</v>
      </c>
      <c r="I42" s="51">
        <v>1.2</v>
      </c>
      <c r="J42" s="51">
        <v>97.596999999999994</v>
      </c>
      <c r="K42" s="28" t="s">
        <v>4942</v>
      </c>
      <c r="L42" s="28" t="s">
        <v>4942</v>
      </c>
      <c r="M42" s="51">
        <v>8.9058524173027998</v>
      </c>
      <c r="N42" s="51">
        <v>1.0591299421789699</v>
      </c>
      <c r="O42" s="51" t="s">
        <v>4942</v>
      </c>
      <c r="P42" s="30">
        <v>419766.35022700002</v>
      </c>
      <c r="Q42" s="27" t="s">
        <v>2001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2001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2001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4748</v>
      </c>
      <c r="AI42" s="25">
        <v>2.2043262504501171</v>
      </c>
      <c r="AJ42" s="25">
        <v>2.0482937280690776</v>
      </c>
      <c r="AK42" s="25" t="s">
        <v>4748</v>
      </c>
      <c r="AL42" s="25">
        <v>14.479173246429159</v>
      </c>
      <c r="AM42" s="25">
        <v>13.624515731839173</v>
      </c>
      <c r="AN42" s="49">
        <v>6.9280729339722624</v>
      </c>
      <c r="AO42" s="49">
        <v>7.05094879910384</v>
      </c>
      <c r="AP42" s="49">
        <v>6.6313904495098779</v>
      </c>
      <c r="AQ42" s="49">
        <v>134.53543801116581</v>
      </c>
      <c r="AR42" s="49">
        <v>171.3973891624201</v>
      </c>
      <c r="AS42" s="49">
        <v>83.928322372046665</v>
      </c>
      <c r="AT42" s="28" t="s">
        <v>4748</v>
      </c>
      <c r="AU42" s="28">
        <v>1200</v>
      </c>
      <c r="AV42" s="28" t="s">
        <v>4748</v>
      </c>
    </row>
    <row r="43" spans="1:48" x14ac:dyDescent="0.25">
      <c r="A43" s="162">
        <v>40</v>
      </c>
      <c r="B43" s="3" t="s">
        <v>326</v>
      </c>
      <c r="C43" s="3" t="s">
        <v>694</v>
      </c>
      <c r="D43" s="28">
        <v>5200</v>
      </c>
      <c r="E43" s="25">
        <v>1.9607840000000001</v>
      </c>
      <c r="F43" s="25">
        <v>13.043480000000001</v>
      </c>
      <c r="G43" s="25">
        <v>-44.285710000000002</v>
      </c>
      <c r="H43" s="28">
        <v>24087008400</v>
      </c>
      <c r="I43" s="51">
        <v>4.6321099999999999</v>
      </c>
      <c r="J43" s="51">
        <v>41.599699999999999</v>
      </c>
      <c r="K43" s="28">
        <v>131.5</v>
      </c>
      <c r="L43" s="28">
        <v>621500</v>
      </c>
      <c r="M43" s="51" t="s">
        <v>4942</v>
      </c>
      <c r="N43" s="51">
        <v>0.50585692864892706</v>
      </c>
      <c r="O43" s="51" t="s">
        <v>4942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9">
        <v>31.38404589702969</v>
      </c>
      <c r="AO43" s="49">
        <v>33.347671079960506</v>
      </c>
      <c r="AP43" s="49">
        <v>32.418115788712399</v>
      </c>
      <c r="AQ43" s="49">
        <v>7.1954354017602986</v>
      </c>
      <c r="AR43" s="49">
        <v>5.1089897756949965</v>
      </c>
      <c r="AS43" s="49">
        <v>43.842873877639335</v>
      </c>
      <c r="AT43" s="28">
        <v>808.62533692722354</v>
      </c>
      <c r="AU43" s="28" t="s">
        <v>4748</v>
      </c>
      <c r="AV43" s="28">
        <v>291.72300000000001</v>
      </c>
    </row>
    <row r="44" spans="1:48" x14ac:dyDescent="0.25">
      <c r="A44" s="162">
        <v>41</v>
      </c>
      <c r="B44" s="3" t="s">
        <v>327</v>
      </c>
      <c r="C44" s="3" t="s">
        <v>694</v>
      </c>
      <c r="D44" s="6">
        <v>3000</v>
      </c>
      <c r="E44" s="171">
        <v>-3.225806</v>
      </c>
      <c r="F44" s="171">
        <v>0</v>
      </c>
      <c r="G44" s="171">
        <v>-9.0909089999999999</v>
      </c>
      <c r="H44" s="6">
        <v>117000000000</v>
      </c>
      <c r="I44" s="154">
        <v>39</v>
      </c>
      <c r="J44" s="154">
        <v>80.007189999999994</v>
      </c>
      <c r="K44" s="6">
        <v>5575</v>
      </c>
      <c r="L44" s="6">
        <v>16860000</v>
      </c>
      <c r="M44" s="154" t="s">
        <v>4942</v>
      </c>
      <c r="N44" s="154">
        <v>0.30913959720409145</v>
      </c>
      <c r="O44" s="154">
        <v>0.48789460000000001</v>
      </c>
      <c r="P44" s="172">
        <v>36799.738055000002</v>
      </c>
      <c r="Q44" s="168">
        <v>-0.15710629502953499</v>
      </c>
      <c r="R44" s="172">
        <v>34442.762269999999</v>
      </c>
      <c r="S44" s="168">
        <v>-6.4048710930423525E-2</v>
      </c>
      <c r="T44" s="172">
        <v>109853.41108000001</v>
      </c>
      <c r="U44" s="168">
        <v>2.1894483438595591</v>
      </c>
      <c r="V44" s="172">
        <v>6555.2544019999996</v>
      </c>
      <c r="W44" s="173">
        <v>-0.63764509311923034</v>
      </c>
      <c r="X44" s="172">
        <v>4439.6334429999997</v>
      </c>
      <c r="Y44" s="173">
        <v>-0.3227366672992168</v>
      </c>
      <c r="Z44" s="172">
        <v>10354.435678</v>
      </c>
      <c r="AA44" s="173">
        <v>1.3322726551503725</v>
      </c>
      <c r="AB44" s="172">
        <v>168</v>
      </c>
      <c r="AC44" s="168">
        <v>-0.63793103448275867</v>
      </c>
      <c r="AD44" s="172">
        <v>114</v>
      </c>
      <c r="AE44" s="168">
        <v>-0.3214285714285714</v>
      </c>
      <c r="AF44" s="172">
        <v>265</v>
      </c>
      <c r="AG44" s="168">
        <v>1.3245614035087718</v>
      </c>
      <c r="AH44" s="171">
        <v>1.5996680046589169</v>
      </c>
      <c r="AI44" s="171">
        <v>1.1851664608584869</v>
      </c>
      <c r="AJ44" s="171">
        <v>2.7070267967206978</v>
      </c>
      <c r="AK44" s="171">
        <v>1.8327094302754545</v>
      </c>
      <c r="AL44" s="171">
        <v>1.2224384074797834</v>
      </c>
      <c r="AM44" s="171">
        <v>2.7941498501515749</v>
      </c>
      <c r="AN44" s="170" t="s">
        <v>4748</v>
      </c>
      <c r="AO44" s="170" t="s">
        <v>4748</v>
      </c>
      <c r="AP44" s="170" t="s">
        <v>4748</v>
      </c>
      <c r="AQ44" s="170">
        <v>1.3852000974509433</v>
      </c>
      <c r="AR44" s="170">
        <v>0</v>
      </c>
      <c r="AS44" s="170">
        <v>0</v>
      </c>
      <c r="AT44" s="6">
        <v>0</v>
      </c>
      <c r="AU44" s="6">
        <v>0</v>
      </c>
      <c r="AV44" s="6" t="s">
        <v>4748</v>
      </c>
    </row>
    <row r="45" spans="1:48" x14ac:dyDescent="0.25">
      <c r="A45" s="162">
        <v>42</v>
      </c>
      <c r="B45" s="3" t="s">
        <v>328</v>
      </c>
      <c r="C45" s="3" t="s">
        <v>694</v>
      </c>
      <c r="D45" s="28">
        <v>70300</v>
      </c>
      <c r="E45" s="25">
        <v>0.57224609999999998</v>
      </c>
      <c r="F45" s="25">
        <v>58.333329999999997</v>
      </c>
      <c r="G45" s="25">
        <v>108.6053</v>
      </c>
      <c r="H45" s="28">
        <v>182269622000</v>
      </c>
      <c r="I45" s="51">
        <v>2.59274</v>
      </c>
      <c r="J45" s="51">
        <v>21.869219999999999</v>
      </c>
      <c r="K45" s="28">
        <v>30</v>
      </c>
      <c r="L45" s="28">
        <v>2194500</v>
      </c>
      <c r="M45" s="51">
        <v>28.888383449476926</v>
      </c>
      <c r="N45" s="51">
        <v>4.3562997422879697</v>
      </c>
      <c r="O45" s="51" t="s">
        <v>4942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9">
        <v>22.948144515424485</v>
      </c>
      <c r="AO45" s="49">
        <v>24.222364157429965</v>
      </c>
      <c r="AP45" s="49">
        <v>19.973996960388362</v>
      </c>
      <c r="AQ45" s="49">
        <v>1.4167998476157702</v>
      </c>
      <c r="AR45" s="49">
        <v>29.544389943066662</v>
      </c>
      <c r="AS45" s="49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62">
        <v>43</v>
      </c>
      <c r="B46" s="3" t="s">
        <v>2224</v>
      </c>
      <c r="C46" s="3" t="s">
        <v>694</v>
      </c>
      <c r="D46" s="6">
        <v>3000</v>
      </c>
      <c r="E46" s="171">
        <v>3.4482759999999999</v>
      </c>
      <c r="F46" s="171">
        <v>30.43478</v>
      </c>
      <c r="G46" s="171">
        <v>-48.299750000000003</v>
      </c>
      <c r="H46" s="6">
        <v>290767527000</v>
      </c>
      <c r="I46" s="154">
        <v>96.922510000000003</v>
      </c>
      <c r="J46" s="154">
        <v>89.845910000000003</v>
      </c>
      <c r="K46" s="6">
        <v>1834677</v>
      </c>
      <c r="L46" s="6">
        <v>5539419000</v>
      </c>
      <c r="M46" s="154">
        <v>3.0186787236183141</v>
      </c>
      <c r="N46" s="154">
        <v>0.27714519997841275</v>
      </c>
      <c r="O46" s="154">
        <v>0.71114440000000001</v>
      </c>
      <c r="P46" s="172" t="s">
        <v>4748</v>
      </c>
      <c r="Q46" s="168" t="s">
        <v>2001</v>
      </c>
      <c r="R46" s="172">
        <v>23601.877945</v>
      </c>
      <c r="S46" s="168" t="s">
        <v>2001</v>
      </c>
      <c r="T46" s="172">
        <v>143498.04554200001</v>
      </c>
      <c r="U46" s="168">
        <v>5.0799418536269361</v>
      </c>
      <c r="V46" s="172" t="s">
        <v>4748</v>
      </c>
      <c r="W46" s="173" t="s">
        <v>2001</v>
      </c>
      <c r="X46" s="172">
        <v>5187.8329530000001</v>
      </c>
      <c r="Y46" s="173" t="s">
        <v>2001</v>
      </c>
      <c r="Z46" s="172">
        <v>87969.806731999997</v>
      </c>
      <c r="AA46" s="173">
        <v>15.956946672912656</v>
      </c>
      <c r="AB46" s="172" t="s">
        <v>4748</v>
      </c>
      <c r="AC46" s="168" t="s">
        <v>2001</v>
      </c>
      <c r="AD46" s="172">
        <v>210.7034662733173</v>
      </c>
      <c r="AE46" s="168" t="s">
        <v>2001</v>
      </c>
      <c r="AF46" s="172">
        <v>3845.5045031604</v>
      </c>
      <c r="AG46" s="168">
        <v>17.250788993533423</v>
      </c>
      <c r="AH46" s="171" t="s">
        <v>4748</v>
      </c>
      <c r="AI46" s="171" t="s">
        <v>4748</v>
      </c>
      <c r="AJ46" s="171">
        <v>29.839126342691781</v>
      </c>
      <c r="AK46" s="171" t="s">
        <v>4748</v>
      </c>
      <c r="AL46" s="171" t="s">
        <v>4748</v>
      </c>
      <c r="AM46" s="171">
        <v>32.343129177751919</v>
      </c>
      <c r="AN46" s="170" t="s">
        <v>4748</v>
      </c>
      <c r="AO46" s="170" t="s">
        <v>4748</v>
      </c>
      <c r="AP46" s="170" t="s">
        <v>4748</v>
      </c>
      <c r="AQ46" s="170" t="s">
        <v>4748</v>
      </c>
      <c r="AR46" s="170">
        <v>0</v>
      </c>
      <c r="AS46" s="170">
        <v>0</v>
      </c>
      <c r="AT46" s="6" t="s">
        <v>4748</v>
      </c>
      <c r="AU46" s="6" t="s">
        <v>4748</v>
      </c>
      <c r="AV46" s="6" t="s">
        <v>4748</v>
      </c>
    </row>
    <row r="47" spans="1:48" x14ac:dyDescent="0.25">
      <c r="A47" s="162">
        <v>44</v>
      </c>
      <c r="B47" s="3" t="s">
        <v>329</v>
      </c>
      <c r="C47" s="3" t="s">
        <v>694</v>
      </c>
      <c r="D47" s="28" t="s">
        <v>4942</v>
      </c>
      <c r="E47" s="25" t="s">
        <v>4942</v>
      </c>
      <c r="F47" s="25" t="s">
        <v>4942</v>
      </c>
      <c r="G47" s="25" t="s">
        <v>4942</v>
      </c>
      <c r="H47" s="28" t="s">
        <v>4942</v>
      </c>
      <c r="I47" s="51">
        <v>10</v>
      </c>
      <c r="J47" s="51">
        <v>87.029359999999997</v>
      </c>
      <c r="K47" s="28" t="s">
        <v>4942</v>
      </c>
      <c r="L47" s="28" t="s">
        <v>4942</v>
      </c>
      <c r="M47" s="51" t="s">
        <v>4942</v>
      </c>
      <c r="N47" s="51" t="s">
        <v>4942</v>
      </c>
      <c r="O47" s="51" t="s">
        <v>4942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9">
        <v>2.0103509456201873</v>
      </c>
      <c r="AO47" s="49">
        <v>2.785368817258016</v>
      </c>
      <c r="AP47" s="49">
        <v>2.30112868745459</v>
      </c>
      <c r="AQ47" s="49">
        <v>2.095207323221115</v>
      </c>
      <c r="AR47" s="49">
        <v>1.227643565929055</v>
      </c>
      <c r="AS47" s="49">
        <v>0</v>
      </c>
      <c r="AT47" s="28">
        <v>105</v>
      </c>
      <c r="AU47" s="28">
        <v>0</v>
      </c>
      <c r="AV47" s="28" t="s">
        <v>4748</v>
      </c>
    </row>
    <row r="48" spans="1:48" x14ac:dyDescent="0.25">
      <c r="A48" s="162">
        <v>45</v>
      </c>
      <c r="B48" s="3" t="s">
        <v>2227</v>
      </c>
      <c r="C48" s="3" t="s">
        <v>2176</v>
      </c>
      <c r="D48" s="28">
        <v>8800</v>
      </c>
      <c r="E48" s="25">
        <v>69.230770000000007</v>
      </c>
      <c r="F48" s="25">
        <v>69.230770000000007</v>
      </c>
      <c r="G48" s="25">
        <v>633.33330000000001</v>
      </c>
      <c r="H48" s="28">
        <v>35200000000</v>
      </c>
      <c r="I48" s="51">
        <v>4</v>
      </c>
      <c r="J48" s="51">
        <v>57.58</v>
      </c>
      <c r="K48" s="28">
        <v>25</v>
      </c>
      <c r="L48" s="28">
        <v>185500</v>
      </c>
      <c r="M48" s="51">
        <v>10.538922155688622</v>
      </c>
      <c r="N48" s="51">
        <v>0.79080029957137388</v>
      </c>
      <c r="O48" s="51" t="s">
        <v>4942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9">
        <v>7.9311147166552516</v>
      </c>
      <c r="AO48" s="49">
        <v>5.7053606077672514</v>
      </c>
      <c r="AP48" s="49">
        <v>12.897175928072379</v>
      </c>
      <c r="AQ48" s="49">
        <v>30.947031028000531</v>
      </c>
      <c r="AR48" s="49">
        <v>177.66076676003868</v>
      </c>
      <c r="AS48" s="49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62">
        <v>46</v>
      </c>
      <c r="B49" s="3" t="s">
        <v>32</v>
      </c>
      <c r="C49" s="3" t="s">
        <v>1</v>
      </c>
      <c r="D49" s="28">
        <v>7580</v>
      </c>
      <c r="E49" s="25">
        <v>-1.9404920000000001</v>
      </c>
      <c r="F49" s="25">
        <v>-0.60539520000000002</v>
      </c>
      <c r="G49" s="25">
        <v>-46.464689999999997</v>
      </c>
      <c r="H49" s="28">
        <v>1962218295419.9998</v>
      </c>
      <c r="I49" s="51">
        <v>258.86779999999999</v>
      </c>
      <c r="J49" s="51">
        <v>56.706020000000002</v>
      </c>
      <c r="K49" s="28">
        <v>1848765</v>
      </c>
      <c r="L49" s="28">
        <v>14295800000</v>
      </c>
      <c r="M49" s="51">
        <v>2.4766686903059423</v>
      </c>
      <c r="N49" s="51">
        <v>0.53794200803470305</v>
      </c>
      <c r="O49" s="51">
        <v>0.90564069999999997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9">
        <v>21.505900344501693</v>
      </c>
      <c r="AO49" s="49">
        <v>24.482011369881786</v>
      </c>
      <c r="AP49" s="49">
        <v>11.897741937484307</v>
      </c>
      <c r="AQ49" s="49">
        <v>40.655022556921558</v>
      </c>
      <c r="AR49" s="49">
        <v>42.657005243309662</v>
      </c>
      <c r="AS49" s="49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62">
        <v>47</v>
      </c>
      <c r="B50" s="3" t="s">
        <v>33</v>
      </c>
      <c r="C50" s="3" t="s">
        <v>1</v>
      </c>
      <c r="D50" s="28">
        <v>6470</v>
      </c>
      <c r="E50" s="25">
        <v>-0.30816640000000001</v>
      </c>
      <c r="F50" s="25">
        <v>4.3548390000000001</v>
      </c>
      <c r="G50" s="25">
        <v>-12.56757</v>
      </c>
      <c r="H50" s="28">
        <v>241586836740</v>
      </c>
      <c r="I50" s="51">
        <v>37.33954</v>
      </c>
      <c r="J50" s="51">
        <v>44.539990000000003</v>
      </c>
      <c r="K50" s="28">
        <v>8706</v>
      </c>
      <c r="L50" s="28">
        <v>55603240</v>
      </c>
      <c r="M50" s="51">
        <v>3.8337714071929172</v>
      </c>
      <c r="N50" s="51">
        <v>0.57567424087235153</v>
      </c>
      <c r="O50" s="51">
        <v>0.55191570000000001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9">
        <v>18.432500155514354</v>
      </c>
      <c r="AO50" s="49">
        <v>19.219215159548085</v>
      </c>
      <c r="AP50" s="49">
        <v>21.408124799209716</v>
      </c>
      <c r="AQ50" s="49">
        <v>52.159549793476735</v>
      </c>
      <c r="AR50" s="49">
        <v>71.010512685947603</v>
      </c>
      <c r="AS50" s="49">
        <v>150.49936313191867</v>
      </c>
      <c r="AT50" s="28">
        <v>0</v>
      </c>
      <c r="AU50" s="28" t="s">
        <v>4748</v>
      </c>
      <c r="AV50" s="28">
        <v>600</v>
      </c>
    </row>
    <row r="51" spans="1:48" x14ac:dyDescent="0.25">
      <c r="A51" s="162">
        <v>48</v>
      </c>
      <c r="B51" s="3" t="s">
        <v>4227</v>
      </c>
      <c r="C51" s="3" t="s">
        <v>1</v>
      </c>
      <c r="D51" s="28">
        <v>75200</v>
      </c>
      <c r="E51" s="25">
        <v>6.5155810000000001</v>
      </c>
      <c r="F51" s="25">
        <v>15.692310000000001</v>
      </c>
      <c r="G51" s="25">
        <v>-7.616708</v>
      </c>
      <c r="H51" s="28">
        <v>2707200000000</v>
      </c>
      <c r="I51" s="51">
        <v>36</v>
      </c>
      <c r="J51" s="51">
        <v>19.643889999999999</v>
      </c>
      <c r="K51" s="28">
        <v>87671</v>
      </c>
      <c r="L51" s="28">
        <v>6416450000</v>
      </c>
      <c r="M51" s="51">
        <v>16.853428955625279</v>
      </c>
      <c r="N51" s="51">
        <v>4.9302724120625809</v>
      </c>
      <c r="O51" s="51" t="s">
        <v>4942</v>
      </c>
      <c r="P51" s="30" t="s">
        <v>4748</v>
      </c>
      <c r="Q51" s="27" t="s">
        <v>2001</v>
      </c>
      <c r="R51" s="30">
        <v>316889.54256099998</v>
      </c>
      <c r="S51" s="27" t="s">
        <v>2001</v>
      </c>
      <c r="T51" s="30">
        <v>659026.35320400004</v>
      </c>
      <c r="U51" s="27">
        <v>1.0796721402604823</v>
      </c>
      <c r="V51" s="30" t="s">
        <v>4748</v>
      </c>
      <c r="W51" s="32" t="s">
        <v>2001</v>
      </c>
      <c r="X51" s="30">
        <v>43846.210025</v>
      </c>
      <c r="Y51" s="32" t="s">
        <v>2001</v>
      </c>
      <c r="Z51" s="30">
        <v>147350.09617899999</v>
      </c>
      <c r="AA51" s="32">
        <v>2.3606119227861355</v>
      </c>
      <c r="AB51" s="30" t="s">
        <v>4748</v>
      </c>
      <c r="AC51" s="27" t="s">
        <v>2001</v>
      </c>
      <c r="AD51" s="30">
        <v>5870</v>
      </c>
      <c r="AE51" s="27" t="s">
        <v>2001</v>
      </c>
      <c r="AF51" s="30">
        <v>4039.0098750000002</v>
      </c>
      <c r="AG51" s="27">
        <v>-0.31192336030664392</v>
      </c>
      <c r="AH51" s="25" t="s">
        <v>4748</v>
      </c>
      <c r="AI51" s="25" t="s">
        <v>4748</v>
      </c>
      <c r="AJ51" s="25">
        <v>29.633870541050118</v>
      </c>
      <c r="AK51" s="25" t="s">
        <v>4748</v>
      </c>
      <c r="AL51" s="25" t="s">
        <v>4748</v>
      </c>
      <c r="AM51" s="25">
        <v>43.587829182092776</v>
      </c>
      <c r="AN51" s="49" t="s">
        <v>4748</v>
      </c>
      <c r="AO51" s="49">
        <v>53.154878155872098</v>
      </c>
      <c r="AP51" s="49">
        <v>52.82426518947392</v>
      </c>
      <c r="AQ51" s="49" t="s">
        <v>4748</v>
      </c>
      <c r="AR51" s="49">
        <v>33.429927114171029</v>
      </c>
      <c r="AS51" s="49">
        <v>12.86966815279747</v>
      </c>
      <c r="AT51" s="28" t="s">
        <v>4748</v>
      </c>
      <c r="AU51" s="28" t="s">
        <v>4748</v>
      </c>
      <c r="AV51" s="28">
        <v>2000</v>
      </c>
    </row>
    <row r="52" spans="1:48" x14ac:dyDescent="0.25">
      <c r="A52" s="162">
        <v>49</v>
      </c>
      <c r="B52" s="3" t="s">
        <v>34</v>
      </c>
      <c r="C52" s="3" t="s">
        <v>2176</v>
      </c>
      <c r="D52" s="28">
        <v>300</v>
      </c>
      <c r="E52" s="25">
        <v>0</v>
      </c>
      <c r="F52" s="25">
        <v>-25</v>
      </c>
      <c r="G52" s="25">
        <v>-70</v>
      </c>
      <c r="H52" s="28">
        <v>3599999399.9999995</v>
      </c>
      <c r="I52" s="51">
        <v>12</v>
      </c>
      <c r="J52" s="51">
        <v>62.58699</v>
      </c>
      <c r="K52" s="28">
        <v>32260.5</v>
      </c>
      <c r="L52" s="28">
        <v>9770500</v>
      </c>
      <c r="M52" s="51">
        <v>0.70754716981132071</v>
      </c>
      <c r="N52" s="51" t="s">
        <v>4942</v>
      </c>
      <c r="O52" s="51">
        <v>0.36389769999999999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4748</v>
      </c>
      <c r="AM52" s="25" t="s">
        <v>4748</v>
      </c>
      <c r="AN52" s="49">
        <v>-3.5699683435086671</v>
      </c>
      <c r="AO52" s="49">
        <v>21.69048682222644</v>
      </c>
      <c r="AP52" s="49">
        <v>-72.354049522853913</v>
      </c>
      <c r="AQ52" s="49">
        <v>370.79614733369561</v>
      </c>
      <c r="AR52" s="49" t="s">
        <v>4748</v>
      </c>
      <c r="AS52" s="49" t="s">
        <v>4748</v>
      </c>
      <c r="AT52" s="28">
        <v>0</v>
      </c>
      <c r="AU52" s="28" t="s">
        <v>4748</v>
      </c>
      <c r="AV52" s="28">
        <v>0</v>
      </c>
    </row>
    <row r="53" spans="1:48" x14ac:dyDescent="0.25">
      <c r="A53" s="162">
        <v>50</v>
      </c>
      <c r="B53" s="3" t="s">
        <v>2231</v>
      </c>
      <c r="C53" s="3" t="s">
        <v>2176</v>
      </c>
      <c r="D53" s="28">
        <v>800</v>
      </c>
      <c r="E53" s="25">
        <v>14.28571</v>
      </c>
      <c r="F53" s="25">
        <v>14.28571</v>
      </c>
      <c r="G53" s="25">
        <v>-33.333329999999997</v>
      </c>
      <c r="H53" s="28">
        <v>11107200000</v>
      </c>
      <c r="I53" s="51">
        <v>13.883999999999999</v>
      </c>
      <c r="J53" s="51">
        <v>93.517719999999997</v>
      </c>
      <c r="K53" s="28">
        <v>83425</v>
      </c>
      <c r="L53" s="28">
        <v>66391000</v>
      </c>
      <c r="M53" s="51">
        <v>3.2921810699588478</v>
      </c>
      <c r="N53" s="51">
        <v>7.2396741689015998E-2</v>
      </c>
      <c r="O53" s="51" t="s">
        <v>4942</v>
      </c>
      <c r="P53" s="30" t="s">
        <v>4748</v>
      </c>
      <c r="Q53" s="27" t="s">
        <v>2001</v>
      </c>
      <c r="R53" s="30">
        <v>69829.108760000003</v>
      </c>
      <c r="S53" s="27" t="s">
        <v>2001</v>
      </c>
      <c r="T53" s="30">
        <v>34794.020551000001</v>
      </c>
      <c r="U53" s="27">
        <v>-0.50172612583978793</v>
      </c>
      <c r="V53" s="30" t="s">
        <v>4748</v>
      </c>
      <c r="W53" s="32" t="s">
        <v>2001</v>
      </c>
      <c r="X53" s="30">
        <v>7670.6921510000002</v>
      </c>
      <c r="Y53" s="32" t="s">
        <v>2001</v>
      </c>
      <c r="Z53" s="30">
        <v>3371.9543560000002</v>
      </c>
      <c r="AA53" s="32">
        <v>-0.56041067877291739</v>
      </c>
      <c r="AB53" s="30" t="s">
        <v>4748</v>
      </c>
      <c r="AC53" s="27" t="s">
        <v>2001</v>
      </c>
      <c r="AD53" s="30">
        <v>689</v>
      </c>
      <c r="AE53" s="27" t="s">
        <v>2001</v>
      </c>
      <c r="AF53" s="30">
        <v>243</v>
      </c>
      <c r="AG53" s="27">
        <v>-0.64731494920174171</v>
      </c>
      <c r="AH53" s="25" t="s">
        <v>4748</v>
      </c>
      <c r="AI53" s="25" t="s">
        <v>4748</v>
      </c>
      <c r="AJ53" s="25">
        <v>1.4285022782059857</v>
      </c>
      <c r="AK53" s="25" t="s">
        <v>4748</v>
      </c>
      <c r="AL53" s="25" t="s">
        <v>4748</v>
      </c>
      <c r="AM53" s="25">
        <v>2.2222610902178341</v>
      </c>
      <c r="AN53" s="49" t="s">
        <v>4748</v>
      </c>
      <c r="AO53" s="49">
        <v>22.806461547054123</v>
      </c>
      <c r="AP53" s="49">
        <v>24.192271056062463</v>
      </c>
      <c r="AQ53" s="49" t="s">
        <v>4748</v>
      </c>
      <c r="AR53" s="49">
        <v>33.624654495949152</v>
      </c>
      <c r="AS53" s="49">
        <v>29.780102224591261</v>
      </c>
      <c r="AT53" s="28" t="s">
        <v>4748</v>
      </c>
      <c r="AU53" s="28" t="s">
        <v>4748</v>
      </c>
      <c r="AV53" s="28">
        <v>500</v>
      </c>
    </row>
    <row r="54" spans="1:48" x14ac:dyDescent="0.25">
      <c r="A54" s="162">
        <v>51</v>
      </c>
      <c r="B54" s="3" t="s">
        <v>2006</v>
      </c>
      <c r="C54" s="3" t="s">
        <v>1</v>
      </c>
      <c r="D54" s="28">
        <v>1380</v>
      </c>
      <c r="E54" s="25">
        <v>-16.36364</v>
      </c>
      <c r="F54" s="25">
        <v>-1.428571</v>
      </c>
      <c r="G54" s="25">
        <v>-33.971290000000003</v>
      </c>
      <c r="H54" s="28">
        <v>21003600000.000004</v>
      </c>
      <c r="I54" s="51">
        <v>15.219999999999999</v>
      </c>
      <c r="J54" s="51">
        <v>79.758470000000003</v>
      </c>
      <c r="K54" s="28">
        <v>379923</v>
      </c>
      <c r="L54" s="28">
        <v>588400000</v>
      </c>
      <c r="M54" s="51" t="s">
        <v>4942</v>
      </c>
      <c r="N54" s="51">
        <v>0.14310276469525685</v>
      </c>
      <c r="O54" s="51">
        <v>1.115224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2001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9">
        <v>14.010448144910681</v>
      </c>
      <c r="AO54" s="49">
        <v>6.3259991477943593</v>
      </c>
      <c r="AP54" s="49">
        <v>2.9721245733036694</v>
      </c>
      <c r="AQ54" s="49">
        <v>7.1010076754785363</v>
      </c>
      <c r="AR54" s="49">
        <v>6.5153888248960747</v>
      </c>
      <c r="AS54" s="49">
        <v>7.8284371369902876</v>
      </c>
      <c r="AT54" s="28" t="s">
        <v>4748</v>
      </c>
      <c r="AU54" s="28">
        <v>0</v>
      </c>
      <c r="AV54" s="28">
        <v>0</v>
      </c>
    </row>
    <row r="55" spans="1:48" x14ac:dyDescent="0.25">
      <c r="A55" s="162">
        <v>52</v>
      </c>
      <c r="B55" s="3" t="s">
        <v>330</v>
      </c>
      <c r="C55" s="3" t="s">
        <v>694</v>
      </c>
      <c r="D55" s="28">
        <v>28300</v>
      </c>
      <c r="E55" s="25">
        <v>-5.6666670000000003</v>
      </c>
      <c r="F55" s="25">
        <v>-28.17259</v>
      </c>
      <c r="G55" s="25">
        <v>-40.295360000000002</v>
      </c>
      <c r="H55" s="28">
        <v>99050000000</v>
      </c>
      <c r="I55" s="51">
        <v>3.5</v>
      </c>
      <c r="J55" s="51">
        <v>23.925709999999999</v>
      </c>
      <c r="K55" s="28">
        <v>495</v>
      </c>
      <c r="L55" s="28">
        <v>13997000</v>
      </c>
      <c r="M55" s="51">
        <v>248.93988115944336</v>
      </c>
      <c r="N55" s="51">
        <v>2.3527209502764905</v>
      </c>
      <c r="O55" s="51">
        <v>0.87041349999999995</v>
      </c>
      <c r="P55" s="30">
        <v>57162.083611000002</v>
      </c>
      <c r="Q55" s="27" t="s">
        <v>2001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2001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2001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4748</v>
      </c>
      <c r="AI55" s="25">
        <v>3.0694741712127813</v>
      </c>
      <c r="AJ55" s="25">
        <v>1.3440668968193732</v>
      </c>
      <c r="AK55" s="25" t="s">
        <v>4748</v>
      </c>
      <c r="AL55" s="25">
        <v>4.9028965859202929</v>
      </c>
      <c r="AM55" s="25">
        <v>2.2845437676941684</v>
      </c>
      <c r="AN55" s="49">
        <v>18.68395664454885</v>
      </c>
      <c r="AO55" s="49">
        <v>15.507683400708917</v>
      </c>
      <c r="AP55" s="49">
        <v>10.193142200318285</v>
      </c>
      <c r="AQ55" s="49">
        <v>23.378799371937035</v>
      </c>
      <c r="AR55" s="49">
        <v>27.014060095835934</v>
      </c>
      <c r="AS55" s="49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62">
        <v>53</v>
      </c>
      <c r="B56" s="3" t="s">
        <v>2234</v>
      </c>
      <c r="C56" s="3" t="s">
        <v>2176</v>
      </c>
      <c r="D56" s="6" t="s">
        <v>4942</v>
      </c>
      <c r="E56" s="171" t="s">
        <v>4942</v>
      </c>
      <c r="F56" s="171" t="s">
        <v>4942</v>
      </c>
      <c r="G56" s="171" t="s">
        <v>4942</v>
      </c>
      <c r="H56" s="6" t="s">
        <v>4942</v>
      </c>
      <c r="I56" s="154">
        <v>1</v>
      </c>
      <c r="J56" s="154">
        <v>100</v>
      </c>
      <c r="K56" s="6" t="s">
        <v>4942</v>
      </c>
      <c r="L56" s="6" t="s">
        <v>4942</v>
      </c>
      <c r="M56" s="154" t="s">
        <v>4942</v>
      </c>
      <c r="N56" s="154" t="s">
        <v>4942</v>
      </c>
      <c r="O56" s="154" t="s">
        <v>4942</v>
      </c>
      <c r="P56" s="172">
        <v>18657.701185000002</v>
      </c>
      <c r="Q56" s="168" t="s">
        <v>2001</v>
      </c>
      <c r="R56" s="172">
        <v>19715.824632</v>
      </c>
      <c r="S56" s="168">
        <v>5.6712423278098445E-2</v>
      </c>
      <c r="T56" s="172">
        <v>14189.626386</v>
      </c>
      <c r="U56" s="168">
        <v>-0.28029252385571735</v>
      </c>
      <c r="V56" s="172">
        <v>256.06429600000001</v>
      </c>
      <c r="W56" s="173" t="s">
        <v>2001</v>
      </c>
      <c r="X56" s="172">
        <v>240.93162899999999</v>
      </c>
      <c r="Y56" s="173">
        <v>-5.9097137853221127E-2</v>
      </c>
      <c r="Z56" s="172">
        <v>162.840665</v>
      </c>
      <c r="AA56" s="173">
        <v>-0.32412084840882388</v>
      </c>
      <c r="AB56" s="172">
        <v>256</v>
      </c>
      <c r="AC56" s="168" t="s">
        <v>2001</v>
      </c>
      <c r="AD56" s="172">
        <v>241</v>
      </c>
      <c r="AE56" s="168">
        <v>-5.859375E-2</v>
      </c>
      <c r="AF56" s="172">
        <v>163</v>
      </c>
      <c r="AG56" s="168">
        <v>-0.32365145228215769</v>
      </c>
      <c r="AH56" s="171" t="s">
        <v>4748</v>
      </c>
      <c r="AI56" s="171">
        <v>1.6598971939162204</v>
      </c>
      <c r="AJ56" s="171">
        <v>1.1507772620279706</v>
      </c>
      <c r="AK56" s="171" t="s">
        <v>4748</v>
      </c>
      <c r="AL56" s="171">
        <v>2.2226638176208402</v>
      </c>
      <c r="AM56" s="171">
        <v>1.5104959747635778</v>
      </c>
      <c r="AN56" s="170">
        <v>3.2909567685307728</v>
      </c>
      <c r="AO56" s="170">
        <v>1.2893437771170357</v>
      </c>
      <c r="AP56" s="170">
        <v>4.8098070902936048</v>
      </c>
      <c r="AQ56" s="170">
        <v>4.992510660706281</v>
      </c>
      <c r="AR56" s="170">
        <v>5.0337022535042673</v>
      </c>
      <c r="AS56" s="170">
        <v>5.0473794410410537</v>
      </c>
      <c r="AT56" s="6">
        <v>268</v>
      </c>
      <c r="AU56" s="6" t="s">
        <v>4748</v>
      </c>
      <c r="AV56" s="6" t="s">
        <v>4748</v>
      </c>
    </row>
    <row r="57" spans="1:48" x14ac:dyDescent="0.25">
      <c r="A57" s="162">
        <v>54</v>
      </c>
      <c r="B57" s="3" t="s">
        <v>4166</v>
      </c>
      <c r="C57" s="3" t="s">
        <v>2176</v>
      </c>
      <c r="D57" s="6">
        <v>31000</v>
      </c>
      <c r="E57" s="171">
        <v>0</v>
      </c>
      <c r="F57" s="171">
        <v>-3.125</v>
      </c>
      <c r="G57" s="171">
        <v>12.727270000000001</v>
      </c>
      <c r="H57" s="6">
        <v>2326613612000</v>
      </c>
      <c r="I57" s="154">
        <v>75.052049999999994</v>
      </c>
      <c r="J57" s="154">
        <v>100</v>
      </c>
      <c r="K57" s="6">
        <v>1039.05</v>
      </c>
      <c r="L57" s="6">
        <v>33356000</v>
      </c>
      <c r="M57" s="154">
        <v>6.6324347454000856</v>
      </c>
      <c r="N57" s="154">
        <v>1.8620294091983685</v>
      </c>
      <c r="O57" s="154" t="s">
        <v>4942</v>
      </c>
      <c r="P57" s="172" t="s">
        <v>4748</v>
      </c>
      <c r="Q57" s="168" t="s">
        <v>2001</v>
      </c>
      <c r="R57" s="172">
        <v>597241.084974</v>
      </c>
      <c r="S57" s="168" t="s">
        <v>2001</v>
      </c>
      <c r="T57" s="172">
        <v>887451.80464900006</v>
      </c>
      <c r="U57" s="168">
        <v>0.48591888096183794</v>
      </c>
      <c r="V57" s="172" t="s">
        <v>4748</v>
      </c>
      <c r="W57" s="173" t="s">
        <v>2001</v>
      </c>
      <c r="X57" s="172">
        <v>122538.413504</v>
      </c>
      <c r="Y57" s="173" t="s">
        <v>2001</v>
      </c>
      <c r="Z57" s="172">
        <v>350809.67523599998</v>
      </c>
      <c r="AA57" s="173">
        <v>1.8628547179986834</v>
      </c>
      <c r="AB57" s="172" t="s">
        <v>4748</v>
      </c>
      <c r="AC57" s="168" t="s">
        <v>2001</v>
      </c>
      <c r="AD57" s="172">
        <v>1633</v>
      </c>
      <c r="AE57" s="168" t="s">
        <v>2001</v>
      </c>
      <c r="AF57" s="172">
        <v>4674</v>
      </c>
      <c r="AG57" s="168">
        <v>1.8622167789344763</v>
      </c>
      <c r="AH57" s="171" t="s">
        <v>4748</v>
      </c>
      <c r="AI57" s="171" t="s">
        <v>4748</v>
      </c>
      <c r="AJ57" s="171">
        <v>17.27178789159159</v>
      </c>
      <c r="AK57" s="171" t="s">
        <v>4748</v>
      </c>
      <c r="AL57" s="171" t="s">
        <v>4748</v>
      </c>
      <c r="AM57" s="171">
        <v>30.537727434018517</v>
      </c>
      <c r="AN57" s="170" t="s">
        <v>4748</v>
      </c>
      <c r="AO57" s="170">
        <v>44.204725974518851</v>
      </c>
      <c r="AP57" s="170">
        <v>51.87716024196817</v>
      </c>
      <c r="AQ57" s="170" t="s">
        <v>4748</v>
      </c>
      <c r="AR57" s="170">
        <v>79.347466900183207</v>
      </c>
      <c r="AS57" s="170">
        <v>51.688581720276808</v>
      </c>
      <c r="AT57" s="6" t="s">
        <v>4748</v>
      </c>
      <c r="AU57" s="6" t="s">
        <v>4748</v>
      </c>
      <c r="AV57" s="6">
        <v>1100</v>
      </c>
    </row>
    <row r="58" spans="1:48" x14ac:dyDescent="0.25">
      <c r="A58" s="162">
        <v>55</v>
      </c>
      <c r="B58" s="3" t="s">
        <v>2237</v>
      </c>
      <c r="C58" s="3" t="s">
        <v>2176</v>
      </c>
      <c r="D58" s="28">
        <v>300</v>
      </c>
      <c r="E58" s="25">
        <v>-25</v>
      </c>
      <c r="F58" s="25">
        <v>-25</v>
      </c>
      <c r="G58" s="25">
        <v>0</v>
      </c>
      <c r="H58" s="28">
        <v>13001400000</v>
      </c>
      <c r="I58" s="51">
        <v>43.338000000000001</v>
      </c>
      <c r="J58" s="51">
        <v>80.759640000000005</v>
      </c>
      <c r="K58" s="28">
        <v>16190</v>
      </c>
      <c r="L58" s="28">
        <v>5796500</v>
      </c>
      <c r="M58" s="51" t="s">
        <v>4942</v>
      </c>
      <c r="N58" s="51" t="s">
        <v>4942</v>
      </c>
      <c r="O58" s="51">
        <v>0.82641160000000002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4748</v>
      </c>
      <c r="AL58" s="25" t="s">
        <v>4748</v>
      </c>
      <c r="AM58" s="25" t="s">
        <v>4748</v>
      </c>
      <c r="AN58" s="49">
        <v>6.6201944169742006</v>
      </c>
      <c r="AO58" s="49">
        <v>17.461508689299542</v>
      </c>
      <c r="AP58" s="49">
        <v>12.560821717105119</v>
      </c>
      <c r="AQ58" s="49" t="s">
        <v>4748</v>
      </c>
      <c r="AR58" s="49" t="s">
        <v>4748</v>
      </c>
      <c r="AS58" s="49" t="s">
        <v>4748</v>
      </c>
      <c r="AT58" s="28">
        <v>0</v>
      </c>
      <c r="AU58" s="28">
        <v>0</v>
      </c>
      <c r="AV58" s="28" t="s">
        <v>4748</v>
      </c>
    </row>
    <row r="59" spans="1:48" x14ac:dyDescent="0.25">
      <c r="A59" s="162">
        <v>56</v>
      </c>
      <c r="B59" s="3" t="s">
        <v>4947</v>
      </c>
      <c r="C59" s="3" t="s">
        <v>2176</v>
      </c>
      <c r="D59" s="28" t="s">
        <v>4942</v>
      </c>
      <c r="E59" s="25" t="s">
        <v>4942</v>
      </c>
      <c r="F59" s="25" t="s">
        <v>4942</v>
      </c>
      <c r="G59" s="25" t="s">
        <v>4942</v>
      </c>
      <c r="H59" s="28" t="s">
        <v>4942</v>
      </c>
      <c r="I59" s="51">
        <v>5</v>
      </c>
      <c r="J59" s="51">
        <v>58.293860000000002</v>
      </c>
      <c r="K59" s="28">
        <v>0</v>
      </c>
      <c r="L59" s="28" t="s">
        <v>4942</v>
      </c>
      <c r="M59" s="51" t="s">
        <v>4942</v>
      </c>
      <c r="N59" s="51" t="s">
        <v>4942</v>
      </c>
      <c r="O59" s="51" t="s">
        <v>4942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9">
        <v>8.2320567645414062</v>
      </c>
      <c r="AO59" s="49">
        <v>9.2008386558149908</v>
      </c>
      <c r="AP59" s="49">
        <v>21.731253251183112</v>
      </c>
      <c r="AQ59" s="49">
        <v>365.87595958637689</v>
      </c>
      <c r="AR59" s="49">
        <v>219.97591379807653</v>
      </c>
      <c r="AS59" s="49">
        <v>167.14415844917804</v>
      </c>
      <c r="AT59" s="28">
        <v>0</v>
      </c>
      <c r="AU59" s="28">
        <v>0</v>
      </c>
      <c r="AV59" s="28" t="s">
        <v>4748</v>
      </c>
    </row>
    <row r="60" spans="1:48" x14ac:dyDescent="0.25">
      <c r="A60" s="162">
        <v>57</v>
      </c>
      <c r="B60" s="3" t="s">
        <v>4128</v>
      </c>
      <c r="C60" s="3" t="s">
        <v>2176</v>
      </c>
      <c r="D60" s="28">
        <v>20500</v>
      </c>
      <c r="E60" s="25">
        <v>-0.96618360000000003</v>
      </c>
      <c r="F60" s="25">
        <v>-0.96618360000000003</v>
      </c>
      <c r="G60" s="25">
        <v>-9.2920350000000003</v>
      </c>
      <c r="H60" s="28">
        <v>11275000000000</v>
      </c>
      <c r="I60" s="51">
        <v>550</v>
      </c>
      <c r="J60" s="51">
        <v>100</v>
      </c>
      <c r="K60" s="28">
        <v>5785</v>
      </c>
      <c r="L60" s="28">
        <v>119461000</v>
      </c>
      <c r="M60" s="51">
        <v>16.590995540664128</v>
      </c>
      <c r="N60" s="51">
        <v>1.5919618844084593</v>
      </c>
      <c r="O60" s="51" t="s">
        <v>4942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9" t="s">
        <v>4748</v>
      </c>
      <c r="AO60" s="49" t="s">
        <v>4748</v>
      </c>
      <c r="AP60" s="49" t="s">
        <v>4748</v>
      </c>
      <c r="AQ60" s="49">
        <v>79.490756269321167</v>
      </c>
      <c r="AR60" s="49">
        <v>155.40376459267426</v>
      </c>
      <c r="AS60" s="49">
        <v>312.13242468718096</v>
      </c>
      <c r="AT60" s="28" t="s">
        <v>4748</v>
      </c>
      <c r="AU60" s="28" t="s">
        <v>4748</v>
      </c>
      <c r="AV60" s="28">
        <v>0</v>
      </c>
    </row>
    <row r="61" spans="1:48" x14ac:dyDescent="0.25">
      <c r="A61" s="162">
        <v>58</v>
      </c>
      <c r="B61" s="3" t="s">
        <v>4403</v>
      </c>
      <c r="C61" s="3" t="s">
        <v>2176</v>
      </c>
      <c r="D61" s="28">
        <v>10000</v>
      </c>
      <c r="E61" s="25">
        <v>8.6956520000000008</v>
      </c>
      <c r="F61" s="25">
        <v>-75.961539999999999</v>
      </c>
      <c r="G61" s="25">
        <v>-72.375690000000006</v>
      </c>
      <c r="H61" s="28">
        <v>20000000000</v>
      </c>
      <c r="I61" s="51">
        <v>2</v>
      </c>
      <c r="J61" s="51">
        <v>100</v>
      </c>
      <c r="K61" s="28">
        <v>285</v>
      </c>
      <c r="L61" s="28">
        <v>2713500</v>
      </c>
      <c r="M61" s="51">
        <v>21.09704641350211</v>
      </c>
      <c r="N61" s="51">
        <v>0.62693121916564132</v>
      </c>
      <c r="O61" s="51" t="s">
        <v>4942</v>
      </c>
      <c r="P61" s="30" t="s">
        <v>4748</v>
      </c>
      <c r="Q61" s="27" t="s">
        <v>2001</v>
      </c>
      <c r="R61" s="30">
        <v>100386.49262600001</v>
      </c>
      <c r="S61" s="27" t="s">
        <v>2001</v>
      </c>
      <c r="T61" s="30">
        <v>83200.002062</v>
      </c>
      <c r="U61" s="27">
        <v>-0.17120321782762157</v>
      </c>
      <c r="V61" s="30" t="s">
        <v>4748</v>
      </c>
      <c r="W61" s="32" t="s">
        <v>2001</v>
      </c>
      <c r="X61" s="30">
        <v>5400.0797560000001</v>
      </c>
      <c r="Y61" s="32" t="s">
        <v>2001</v>
      </c>
      <c r="Z61" s="30">
        <v>4106.8107470000004</v>
      </c>
      <c r="AA61" s="32">
        <v>-0.23949072373663655</v>
      </c>
      <c r="AB61" s="30" t="s">
        <v>4748</v>
      </c>
      <c r="AC61" s="27" t="s">
        <v>2001</v>
      </c>
      <c r="AD61" s="30">
        <v>2025</v>
      </c>
      <c r="AE61" s="27" t="s">
        <v>2001</v>
      </c>
      <c r="AF61" s="30">
        <v>1540</v>
      </c>
      <c r="AG61" s="27">
        <v>-0.23950617283950618</v>
      </c>
      <c r="AH61" s="25" t="s">
        <v>4748</v>
      </c>
      <c r="AI61" s="25" t="s">
        <v>4748</v>
      </c>
      <c r="AJ61" s="25">
        <v>9.3447425981451815</v>
      </c>
      <c r="AK61" s="25" t="s">
        <v>4748</v>
      </c>
      <c r="AL61" s="25" t="s">
        <v>4748</v>
      </c>
      <c r="AM61" s="25">
        <v>8.6261110898641711</v>
      </c>
      <c r="AN61" s="49" t="s">
        <v>4748</v>
      </c>
      <c r="AO61" s="49">
        <v>14.946861773427289</v>
      </c>
      <c r="AP61" s="49">
        <v>12.674725904623985</v>
      </c>
      <c r="AQ61" s="49" t="s">
        <v>4748</v>
      </c>
      <c r="AR61" s="49">
        <v>0</v>
      </c>
      <c r="AS61" s="49">
        <v>0</v>
      </c>
      <c r="AT61" s="28" t="s">
        <v>4748</v>
      </c>
      <c r="AU61" s="28" t="s">
        <v>4748</v>
      </c>
      <c r="AV61" s="28">
        <v>1300</v>
      </c>
    </row>
    <row r="62" spans="1:48" x14ac:dyDescent="0.25">
      <c r="A62" s="162">
        <v>59</v>
      </c>
      <c r="B62" s="3" t="s">
        <v>2050</v>
      </c>
      <c r="C62" s="3" t="s">
        <v>694</v>
      </c>
      <c r="D62" s="6">
        <v>39000</v>
      </c>
      <c r="E62" s="171">
        <v>13.043480000000001</v>
      </c>
      <c r="F62" s="171">
        <v>44.44444</v>
      </c>
      <c r="G62" s="171">
        <v>77.272729999999996</v>
      </c>
      <c r="H62" s="6">
        <v>319800000000</v>
      </c>
      <c r="I62" s="154">
        <v>8.1999999999999993</v>
      </c>
      <c r="J62" s="154">
        <v>98.673169999999999</v>
      </c>
      <c r="K62" s="6">
        <v>1920</v>
      </c>
      <c r="L62" s="6">
        <v>78430500</v>
      </c>
      <c r="M62" s="154">
        <v>13.864201919658727</v>
      </c>
      <c r="N62" s="154">
        <v>2.4278705418842912</v>
      </c>
      <c r="O62" s="154" t="s">
        <v>4942</v>
      </c>
      <c r="P62" s="172">
        <v>67397.918810000003</v>
      </c>
      <c r="Q62" s="168" t="s">
        <v>2001</v>
      </c>
      <c r="R62" s="172">
        <v>59390.847713000003</v>
      </c>
      <c r="S62" s="168">
        <v>-0.11880294285603332</v>
      </c>
      <c r="T62" s="172">
        <v>70830.789627999999</v>
      </c>
      <c r="U62" s="168">
        <v>0.19262129360877803</v>
      </c>
      <c r="V62" s="172">
        <v>22889.375079000001</v>
      </c>
      <c r="W62" s="173" t="s">
        <v>2001</v>
      </c>
      <c r="X62" s="172">
        <v>22693.122051999999</v>
      </c>
      <c r="Y62" s="173">
        <v>-8.5739792511878576E-3</v>
      </c>
      <c r="Z62" s="172">
        <v>25722.525837000001</v>
      </c>
      <c r="AA62" s="173">
        <v>0.13349435913041385</v>
      </c>
      <c r="AB62" s="172">
        <v>2791</v>
      </c>
      <c r="AC62" s="168" t="s">
        <v>2001</v>
      </c>
      <c r="AD62" s="172">
        <v>2767</v>
      </c>
      <c r="AE62" s="168">
        <v>-8.5990684342529544E-3</v>
      </c>
      <c r="AF62" s="172">
        <v>3137</v>
      </c>
      <c r="AG62" s="168">
        <v>0.13371882905674015</v>
      </c>
      <c r="AH62" s="171" t="s">
        <v>4748</v>
      </c>
      <c r="AI62" s="171">
        <v>4.5696683395446875</v>
      </c>
      <c r="AJ62" s="171">
        <v>5.1543768968490324</v>
      </c>
      <c r="AK62" s="171" t="s">
        <v>4748</v>
      </c>
      <c r="AL62" s="171">
        <v>16.63933280097595</v>
      </c>
      <c r="AM62" s="171">
        <v>18.249227510406069</v>
      </c>
      <c r="AN62" s="170">
        <v>50.291901213677846</v>
      </c>
      <c r="AO62" s="170">
        <v>53.896372416980121</v>
      </c>
      <c r="AP62" s="170">
        <v>50.171907866112321</v>
      </c>
      <c r="AQ62" s="170">
        <v>0</v>
      </c>
      <c r="AR62" s="170">
        <v>0</v>
      </c>
      <c r="AS62" s="170">
        <v>0</v>
      </c>
      <c r="AT62" s="6" t="s">
        <v>4748</v>
      </c>
      <c r="AU62" s="6">
        <v>2000</v>
      </c>
      <c r="AV62" s="6">
        <v>2000</v>
      </c>
    </row>
    <row r="63" spans="1:48" x14ac:dyDescent="0.25">
      <c r="A63" s="162">
        <v>60</v>
      </c>
      <c r="B63" s="3" t="s">
        <v>35</v>
      </c>
      <c r="C63" s="3" t="s">
        <v>1</v>
      </c>
      <c r="D63" s="28">
        <v>66600</v>
      </c>
      <c r="E63" s="25">
        <v>2.6194139999999999</v>
      </c>
      <c r="F63" s="25">
        <v>0.45248870000000002</v>
      </c>
      <c r="G63" s="25">
        <v>-17.67614</v>
      </c>
      <c r="H63" s="28">
        <v>1027024081200</v>
      </c>
      <c r="I63" s="51">
        <v>15.420779999999999</v>
      </c>
      <c r="J63" s="51">
        <v>49.887309999999999</v>
      </c>
      <c r="K63" s="28">
        <v>128.5</v>
      </c>
      <c r="L63" s="28">
        <v>8500000</v>
      </c>
      <c r="M63" s="51">
        <v>10.540323139253951</v>
      </c>
      <c r="N63" s="51">
        <v>1.105031924840246</v>
      </c>
      <c r="O63" s="51">
        <v>0.56101909999999999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9">
        <v>34.737844541082829</v>
      </c>
      <c r="AO63" s="49">
        <v>35.251592251488603</v>
      </c>
      <c r="AP63" s="49">
        <v>31.727706605455651</v>
      </c>
      <c r="AQ63" s="49">
        <v>0</v>
      </c>
      <c r="AR63" s="49">
        <v>0</v>
      </c>
      <c r="AS63" s="49">
        <v>0</v>
      </c>
      <c r="AT63" s="28">
        <v>1200</v>
      </c>
      <c r="AU63" s="28">
        <v>1200</v>
      </c>
      <c r="AV63" s="28" t="s">
        <v>4748</v>
      </c>
    </row>
    <row r="64" spans="1:48" x14ac:dyDescent="0.25">
      <c r="A64" s="162">
        <v>61</v>
      </c>
      <c r="B64" s="3" t="s">
        <v>4169</v>
      </c>
      <c r="C64" s="3" t="s">
        <v>2176</v>
      </c>
      <c r="D64" s="28">
        <v>12700</v>
      </c>
      <c r="E64" s="25">
        <v>0</v>
      </c>
      <c r="F64" s="25">
        <v>10.43478</v>
      </c>
      <c r="G64" s="25">
        <v>15.454549999999999</v>
      </c>
      <c r="H64" s="28">
        <v>25400000000</v>
      </c>
      <c r="I64" s="51">
        <v>2</v>
      </c>
      <c r="J64" s="51">
        <v>100</v>
      </c>
      <c r="K64" s="28">
        <v>5</v>
      </c>
      <c r="L64" s="28">
        <v>63500</v>
      </c>
      <c r="M64" s="51">
        <v>10.015772870662461</v>
      </c>
      <c r="N64" s="51">
        <v>1.0089573659145155</v>
      </c>
      <c r="O64" s="51" t="s">
        <v>4942</v>
      </c>
      <c r="P64" s="30" t="s">
        <v>4748</v>
      </c>
      <c r="Q64" s="27" t="s">
        <v>2001</v>
      </c>
      <c r="R64" s="30">
        <v>55380.910101000001</v>
      </c>
      <c r="S64" s="27" t="s">
        <v>2001</v>
      </c>
      <c r="T64" s="30">
        <v>55638.321079000001</v>
      </c>
      <c r="U64" s="27">
        <v>4.6480091701373441E-3</v>
      </c>
      <c r="V64" s="30" t="s">
        <v>4748</v>
      </c>
      <c r="W64" s="32" t="s">
        <v>2001</v>
      </c>
      <c r="X64" s="30">
        <v>1530.376994</v>
      </c>
      <c r="Y64" s="32" t="s">
        <v>2001</v>
      </c>
      <c r="Z64" s="30">
        <v>2535.6371979999999</v>
      </c>
      <c r="AA64" s="32">
        <v>0.65687095920889149</v>
      </c>
      <c r="AB64" s="30" t="s">
        <v>4748</v>
      </c>
      <c r="AC64" s="27" t="s">
        <v>2001</v>
      </c>
      <c r="AD64" s="30">
        <v>765</v>
      </c>
      <c r="AE64" s="27" t="s">
        <v>2001</v>
      </c>
      <c r="AF64" s="30">
        <v>1268</v>
      </c>
      <c r="AG64" s="27">
        <v>0.65751633986928104</v>
      </c>
      <c r="AH64" s="25" t="s">
        <v>4748</v>
      </c>
      <c r="AI64" s="25" t="s">
        <v>4748</v>
      </c>
      <c r="AJ64" s="25">
        <v>7.1312148304154128</v>
      </c>
      <c r="AK64" s="25" t="s">
        <v>4748</v>
      </c>
      <c r="AL64" s="25" t="s">
        <v>4748</v>
      </c>
      <c r="AM64" s="25">
        <v>10.277441167232936</v>
      </c>
      <c r="AN64" s="49" t="s">
        <v>4748</v>
      </c>
      <c r="AO64" s="49">
        <v>24.637779392060988</v>
      </c>
      <c r="AP64" s="49">
        <v>28.929348788483054</v>
      </c>
      <c r="AQ64" s="49" t="s">
        <v>4748</v>
      </c>
      <c r="AR64" s="49">
        <v>0</v>
      </c>
      <c r="AS64" s="49">
        <v>0</v>
      </c>
      <c r="AT64" s="28" t="s">
        <v>4748</v>
      </c>
      <c r="AU64" s="28" t="s">
        <v>4748</v>
      </c>
      <c r="AV64" s="28">
        <v>800</v>
      </c>
    </row>
    <row r="65" spans="1:48" x14ac:dyDescent="0.25">
      <c r="A65" s="162">
        <v>62</v>
      </c>
      <c r="B65" s="3" t="s">
        <v>331</v>
      </c>
      <c r="C65" s="3" t="s">
        <v>694</v>
      </c>
      <c r="D65" s="28">
        <v>8600</v>
      </c>
      <c r="E65" s="25">
        <v>4.8780489999999999</v>
      </c>
      <c r="F65" s="25">
        <v>-18.867920000000002</v>
      </c>
      <c r="G65" s="25">
        <v>-32.283459999999998</v>
      </c>
      <c r="H65" s="28">
        <v>51600000000</v>
      </c>
      <c r="I65" s="51">
        <v>6</v>
      </c>
      <c r="J65" s="51">
        <v>31.668379999999999</v>
      </c>
      <c r="K65" s="28">
        <v>194.85</v>
      </c>
      <c r="L65" s="28">
        <v>1648000</v>
      </c>
      <c r="M65" s="51">
        <v>9.1428428447874293</v>
      </c>
      <c r="N65" s="51">
        <v>0.48734147459576055</v>
      </c>
      <c r="O65" s="51" t="s">
        <v>4942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9">
        <v>8.9655982030785175</v>
      </c>
      <c r="AO65" s="49">
        <v>9.6568695088145144</v>
      </c>
      <c r="AP65" s="49">
        <v>8.9233651971055039</v>
      </c>
      <c r="AQ65" s="49">
        <v>105.25652440764119</v>
      </c>
      <c r="AR65" s="49">
        <v>73.194699570987183</v>
      </c>
      <c r="AS65" s="49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62">
        <v>63</v>
      </c>
      <c r="B66" s="3" t="s">
        <v>4815</v>
      </c>
      <c r="C66" s="3" t="s">
        <v>2176</v>
      </c>
      <c r="D66" s="28">
        <v>18100</v>
      </c>
      <c r="E66" s="25">
        <v>2.8409089999999999</v>
      </c>
      <c r="F66" s="25">
        <v>-2.1621619999999999</v>
      </c>
      <c r="G66" s="25" t="s">
        <v>4942</v>
      </c>
      <c r="H66" s="28">
        <v>123804000000</v>
      </c>
      <c r="I66" s="51">
        <v>6.84</v>
      </c>
      <c r="J66" s="51">
        <v>100</v>
      </c>
      <c r="K66" s="28">
        <v>1005</v>
      </c>
      <c r="L66" s="28">
        <v>18178000</v>
      </c>
      <c r="M66" s="51">
        <v>8.7102983638113578</v>
      </c>
      <c r="N66" s="51">
        <v>7.7466236823827517</v>
      </c>
      <c r="O66" s="51" t="s">
        <v>4942</v>
      </c>
      <c r="P66" s="30" t="s">
        <v>2001</v>
      </c>
      <c r="Q66" s="27" t="s">
        <v>2001</v>
      </c>
      <c r="R66" s="30" t="s">
        <v>2001</v>
      </c>
      <c r="S66" s="27" t="s">
        <v>2001</v>
      </c>
      <c r="T66" s="30" t="s">
        <v>2001</v>
      </c>
      <c r="U66" s="27" t="s">
        <v>2001</v>
      </c>
      <c r="V66" s="30" t="s">
        <v>2001</v>
      </c>
      <c r="W66" s="32" t="s">
        <v>2001</v>
      </c>
      <c r="X66" s="30" t="s">
        <v>2001</v>
      </c>
      <c r="Y66" s="32" t="s">
        <v>2001</v>
      </c>
      <c r="Z66" s="30" t="s">
        <v>2001</v>
      </c>
      <c r="AA66" s="32" t="s">
        <v>2001</v>
      </c>
      <c r="AB66" s="30" t="s">
        <v>2001</v>
      </c>
      <c r="AC66" s="27" t="s">
        <v>2001</v>
      </c>
      <c r="AD66" s="30" t="s">
        <v>2001</v>
      </c>
      <c r="AE66" s="27" t="s">
        <v>2001</v>
      </c>
      <c r="AF66" s="30" t="s">
        <v>2001</v>
      </c>
      <c r="AG66" s="27" t="s">
        <v>2001</v>
      </c>
      <c r="AH66" s="25" t="s">
        <v>2001</v>
      </c>
      <c r="AI66" s="25" t="s">
        <v>2001</v>
      </c>
      <c r="AJ66" s="25" t="s">
        <v>2001</v>
      </c>
      <c r="AK66" s="25" t="s">
        <v>2001</v>
      </c>
      <c r="AL66" s="25" t="s">
        <v>2001</v>
      </c>
      <c r="AM66" s="25" t="s">
        <v>2001</v>
      </c>
      <c r="AN66" s="49" t="s">
        <v>2001</v>
      </c>
      <c r="AO66" s="49" t="s">
        <v>2001</v>
      </c>
      <c r="AP66" s="49" t="s">
        <v>2001</v>
      </c>
      <c r="AQ66" s="49" t="s">
        <v>2001</v>
      </c>
      <c r="AR66" s="49" t="s">
        <v>2001</v>
      </c>
      <c r="AS66" s="49" t="s">
        <v>2001</v>
      </c>
      <c r="AT66" s="28" t="s">
        <v>2001</v>
      </c>
      <c r="AU66" s="28" t="s">
        <v>2001</v>
      </c>
      <c r="AV66" s="28" t="s">
        <v>2001</v>
      </c>
    </row>
    <row r="67" spans="1:48" x14ac:dyDescent="0.25">
      <c r="A67" s="162">
        <v>64</v>
      </c>
      <c r="B67" s="3" t="s">
        <v>4985</v>
      </c>
      <c r="C67" s="3" t="s">
        <v>2176</v>
      </c>
      <c r="D67" s="6" t="s">
        <v>4942</v>
      </c>
      <c r="E67" s="171" t="s">
        <v>4942</v>
      </c>
      <c r="F67" s="171" t="s">
        <v>4942</v>
      </c>
      <c r="G67" s="171" t="s">
        <v>4942</v>
      </c>
      <c r="H67" s="6" t="s">
        <v>4942</v>
      </c>
      <c r="I67" s="154">
        <v>5</v>
      </c>
      <c r="J67" s="154">
        <v>100</v>
      </c>
      <c r="K67" s="6" t="s">
        <v>4942</v>
      </c>
      <c r="L67" s="6" t="s">
        <v>4942</v>
      </c>
      <c r="M67" s="154" t="s">
        <v>4942</v>
      </c>
      <c r="N67" s="154" t="s">
        <v>4942</v>
      </c>
      <c r="O67" s="154" t="s">
        <v>4942</v>
      </c>
      <c r="P67" s="172" t="s">
        <v>2001</v>
      </c>
      <c r="Q67" s="168" t="s">
        <v>2001</v>
      </c>
      <c r="R67" s="172" t="s">
        <v>2001</v>
      </c>
      <c r="S67" s="168" t="s">
        <v>2001</v>
      </c>
      <c r="T67" s="172" t="s">
        <v>2001</v>
      </c>
      <c r="U67" s="168" t="s">
        <v>2001</v>
      </c>
      <c r="V67" s="172" t="s">
        <v>2001</v>
      </c>
      <c r="W67" s="173" t="s">
        <v>2001</v>
      </c>
      <c r="X67" s="172" t="s">
        <v>2001</v>
      </c>
      <c r="Y67" s="173" t="s">
        <v>2001</v>
      </c>
      <c r="Z67" s="172" t="s">
        <v>2001</v>
      </c>
      <c r="AA67" s="173" t="s">
        <v>2001</v>
      </c>
      <c r="AB67" s="172" t="s">
        <v>2001</v>
      </c>
      <c r="AC67" s="168" t="s">
        <v>2001</v>
      </c>
      <c r="AD67" s="172" t="s">
        <v>2001</v>
      </c>
      <c r="AE67" s="168" t="s">
        <v>2001</v>
      </c>
      <c r="AF67" s="172" t="s">
        <v>2001</v>
      </c>
      <c r="AG67" s="168" t="s">
        <v>2001</v>
      </c>
      <c r="AH67" s="171" t="s">
        <v>2001</v>
      </c>
      <c r="AI67" s="171" t="s">
        <v>2001</v>
      </c>
      <c r="AJ67" s="171" t="s">
        <v>2001</v>
      </c>
      <c r="AK67" s="171" t="s">
        <v>2001</v>
      </c>
      <c r="AL67" s="171" t="s">
        <v>2001</v>
      </c>
      <c r="AM67" s="171" t="s">
        <v>2001</v>
      </c>
      <c r="AN67" s="170" t="s">
        <v>2001</v>
      </c>
      <c r="AO67" s="170" t="s">
        <v>2001</v>
      </c>
      <c r="AP67" s="170" t="s">
        <v>2001</v>
      </c>
      <c r="AQ67" s="170" t="s">
        <v>2001</v>
      </c>
      <c r="AR67" s="170" t="s">
        <v>2001</v>
      </c>
      <c r="AS67" s="170" t="s">
        <v>2001</v>
      </c>
      <c r="AT67" s="6" t="s">
        <v>2001</v>
      </c>
      <c r="AU67" s="6" t="s">
        <v>2001</v>
      </c>
      <c r="AV67" s="6" t="s">
        <v>2001</v>
      </c>
    </row>
    <row r="68" spans="1:48" x14ac:dyDescent="0.25">
      <c r="A68" s="162">
        <v>65</v>
      </c>
      <c r="B68" s="3" t="s">
        <v>332</v>
      </c>
      <c r="C68" s="3" t="s">
        <v>694</v>
      </c>
      <c r="D68" s="28">
        <v>8600</v>
      </c>
      <c r="E68" s="25">
        <v>-4.4444439999999998</v>
      </c>
      <c r="F68" s="25">
        <v>26.470590000000001</v>
      </c>
      <c r="G68" s="25">
        <v>30.30303</v>
      </c>
      <c r="H68" s="28">
        <v>946086464399.99988</v>
      </c>
      <c r="I68" s="51">
        <v>110.01009999999999</v>
      </c>
      <c r="J68" s="51">
        <v>26.819579999999998</v>
      </c>
      <c r="K68" s="28">
        <v>392315.6</v>
      </c>
      <c r="L68" s="28">
        <v>3368125000</v>
      </c>
      <c r="M68" s="51">
        <v>7.7302912388932103</v>
      </c>
      <c r="N68" s="51">
        <v>0.4958465135649659</v>
      </c>
      <c r="O68" s="51">
        <v>0.72072999999999998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9">
        <v>18.948802046165405</v>
      </c>
      <c r="AO68" s="49">
        <v>20.150937042725424</v>
      </c>
      <c r="AP68" s="49">
        <v>11.874542249718123</v>
      </c>
      <c r="AQ68" s="49">
        <v>135.15363176860856</v>
      </c>
      <c r="AR68" s="49">
        <v>81.303793004280124</v>
      </c>
      <c r="AS68" s="49">
        <v>102.93139804559243</v>
      </c>
      <c r="AT68" s="28">
        <v>0</v>
      </c>
      <c r="AU68" s="28">
        <v>1000</v>
      </c>
      <c r="AV68" s="28" t="s">
        <v>4748</v>
      </c>
    </row>
    <row r="69" spans="1:48" x14ac:dyDescent="0.25">
      <c r="A69" s="162">
        <v>66</v>
      </c>
      <c r="B69" s="3" t="s">
        <v>36</v>
      </c>
      <c r="C69" s="3" t="s">
        <v>1</v>
      </c>
      <c r="D69" s="28">
        <v>6980</v>
      </c>
      <c r="E69" s="25">
        <v>3.5608309999999999</v>
      </c>
      <c r="F69" s="25">
        <v>14.802630000000001</v>
      </c>
      <c r="G69" s="25">
        <v>9.5761380000000003</v>
      </c>
      <c r="H69" s="28">
        <v>209400000000</v>
      </c>
      <c r="I69" s="51">
        <v>30</v>
      </c>
      <c r="J69" s="51">
        <v>44.483440000000002</v>
      </c>
      <c r="K69" s="28">
        <v>48286.5</v>
      </c>
      <c r="L69" s="28">
        <v>334150000</v>
      </c>
      <c r="M69" s="51">
        <v>6.7547290172360688</v>
      </c>
      <c r="N69" s="51">
        <v>0.57183144192980984</v>
      </c>
      <c r="O69" s="51">
        <v>0.4959421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9">
        <v>7.9181146867604468</v>
      </c>
      <c r="AO69" s="49">
        <v>3.5864720657599491</v>
      </c>
      <c r="AP69" s="49">
        <v>4.8924994711364249</v>
      </c>
      <c r="AQ69" s="49">
        <v>24.534188066066061</v>
      </c>
      <c r="AR69" s="49">
        <v>21.259698169365997</v>
      </c>
      <c r="AS69" s="49">
        <v>10.486167006963488</v>
      </c>
      <c r="AT69" s="28">
        <v>700</v>
      </c>
      <c r="AU69" s="28" t="s">
        <v>4748</v>
      </c>
      <c r="AV69" s="28">
        <v>800</v>
      </c>
    </row>
    <row r="70" spans="1:48" x14ac:dyDescent="0.25">
      <c r="A70" s="162">
        <v>67</v>
      </c>
      <c r="B70" s="3" t="s">
        <v>37</v>
      </c>
      <c r="C70" s="3" t="s">
        <v>1</v>
      </c>
      <c r="D70" s="28">
        <v>6000</v>
      </c>
      <c r="E70" s="25">
        <v>-7.6923079999999997</v>
      </c>
      <c r="F70" s="25">
        <v>-8.5365850000000005</v>
      </c>
      <c r="G70" s="25">
        <v>-1.9607840000000001</v>
      </c>
      <c r="H70" s="28">
        <v>648034560000</v>
      </c>
      <c r="I70" s="51">
        <v>108.00579999999999</v>
      </c>
      <c r="J70" s="51">
        <v>66.371989999999997</v>
      </c>
      <c r="K70" s="28">
        <v>1026791</v>
      </c>
      <c r="L70" s="28">
        <v>6465400000</v>
      </c>
      <c r="M70" s="51" t="s">
        <v>4942</v>
      </c>
      <c r="N70" s="51">
        <v>0.59790661395143452</v>
      </c>
      <c r="O70" s="51">
        <v>0.41772500000000001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2001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9">
        <v>10.005394381697108</v>
      </c>
      <c r="AO70" s="49">
        <v>12.527326979525732</v>
      </c>
      <c r="AP70" s="49">
        <v>11.696991847717042</v>
      </c>
      <c r="AQ70" s="49">
        <v>21.953150712455638</v>
      </c>
      <c r="AR70" s="49">
        <v>24.534829021873712</v>
      </c>
      <c r="AS70" s="49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62">
        <v>68</v>
      </c>
      <c r="B71" s="3" t="s">
        <v>4406</v>
      </c>
      <c r="C71" s="3" t="s">
        <v>2176</v>
      </c>
      <c r="D71" s="28">
        <v>23700</v>
      </c>
      <c r="E71" s="25">
        <v>-5.2</v>
      </c>
      <c r="F71" s="25">
        <v>6.2780269999999998</v>
      </c>
      <c r="G71" s="25">
        <v>-7.7821009999999999</v>
      </c>
      <c r="H71" s="28">
        <v>23998172070000</v>
      </c>
      <c r="I71" s="51">
        <v>1012.5809999999999</v>
      </c>
      <c r="J71" s="51">
        <v>100</v>
      </c>
      <c r="K71" s="28">
        <v>10370.299999999999</v>
      </c>
      <c r="L71" s="28">
        <v>245246000</v>
      </c>
      <c r="M71" s="51" t="s">
        <v>4942</v>
      </c>
      <c r="N71" s="51" t="s">
        <v>4942</v>
      </c>
      <c r="O71" s="51" t="s">
        <v>4942</v>
      </c>
      <c r="P71" s="30" t="s">
        <v>4748</v>
      </c>
      <c r="Q71" s="27" t="s">
        <v>2001</v>
      </c>
      <c r="R71" s="30">
        <v>7299656.5537299998</v>
      </c>
      <c r="S71" s="27" t="s">
        <v>2001</v>
      </c>
      <c r="T71" s="30" t="s">
        <v>4748</v>
      </c>
      <c r="U71" s="27" t="s">
        <v>4748</v>
      </c>
      <c r="V71" s="30" t="s">
        <v>4748</v>
      </c>
      <c r="W71" s="32" t="s">
        <v>2001</v>
      </c>
      <c r="X71" s="30">
        <v>786907.13808399998</v>
      </c>
      <c r="Y71" s="32" t="s">
        <v>2001</v>
      </c>
      <c r="Z71" s="30" t="s">
        <v>4748</v>
      </c>
      <c r="AA71" s="32" t="s">
        <v>4748</v>
      </c>
      <c r="AB71" s="30" t="s">
        <v>4748</v>
      </c>
      <c r="AC71" s="27" t="s">
        <v>2001</v>
      </c>
      <c r="AD71" s="30" t="s">
        <v>4748</v>
      </c>
      <c r="AE71" s="27" t="s">
        <v>2001</v>
      </c>
      <c r="AF71" s="30" t="s">
        <v>4748</v>
      </c>
      <c r="AG71" s="27" t="s">
        <v>4748</v>
      </c>
      <c r="AH71" s="25" t="s">
        <v>4748</v>
      </c>
      <c r="AI71" s="25" t="s">
        <v>4748</v>
      </c>
      <c r="AJ71" s="25" t="s">
        <v>4748</v>
      </c>
      <c r="AK71" s="25" t="s">
        <v>4748</v>
      </c>
      <c r="AL71" s="25" t="s">
        <v>4748</v>
      </c>
      <c r="AM71" s="25" t="s">
        <v>4748</v>
      </c>
      <c r="AN71" s="49" t="s">
        <v>4748</v>
      </c>
      <c r="AO71" s="49">
        <v>25.78650847467835</v>
      </c>
      <c r="AP71" s="49" t="s">
        <v>4748</v>
      </c>
      <c r="AQ71" s="49" t="s">
        <v>4748</v>
      </c>
      <c r="AR71" s="49">
        <v>173.14990202118423</v>
      </c>
      <c r="AS71" s="49" t="s">
        <v>4748</v>
      </c>
      <c r="AT71" s="28" t="s">
        <v>4748</v>
      </c>
      <c r="AU71" s="28" t="s">
        <v>4748</v>
      </c>
      <c r="AV71" s="28" t="s">
        <v>4748</v>
      </c>
    </row>
    <row r="72" spans="1:48" x14ac:dyDescent="0.25">
      <c r="A72" s="162">
        <v>69</v>
      </c>
      <c r="B72" s="3" t="s">
        <v>2240</v>
      </c>
      <c r="C72" s="3" t="s">
        <v>2176</v>
      </c>
      <c r="D72" s="6">
        <v>13900</v>
      </c>
      <c r="E72" s="171">
        <v>-13.125</v>
      </c>
      <c r="F72" s="171">
        <v>63.529409999999999</v>
      </c>
      <c r="G72" s="171">
        <v>2.9629629999999998</v>
      </c>
      <c r="H72" s="6">
        <v>83400000000</v>
      </c>
      <c r="I72" s="154">
        <v>6</v>
      </c>
      <c r="J72" s="154">
        <v>26.93666</v>
      </c>
      <c r="K72" s="6">
        <v>104580.6</v>
      </c>
      <c r="L72" s="6">
        <v>21868500</v>
      </c>
      <c r="M72" s="154">
        <v>7.1355236139630387</v>
      </c>
      <c r="N72" s="154">
        <v>1.0513514239021975</v>
      </c>
      <c r="O72" s="154" t="s">
        <v>4942</v>
      </c>
      <c r="P72" s="172">
        <v>72487.681995000006</v>
      </c>
      <c r="Q72" s="168">
        <v>-0.12902400666480629</v>
      </c>
      <c r="R72" s="172">
        <v>73640.627422000005</v>
      </c>
      <c r="S72" s="168">
        <v>1.5905397927878706E-2</v>
      </c>
      <c r="T72" s="172">
        <v>74941.517900000006</v>
      </c>
      <c r="U72" s="168">
        <v>1.7665391015005971E-2</v>
      </c>
      <c r="V72" s="172">
        <v>1109.6959240000001</v>
      </c>
      <c r="W72" s="173">
        <v>-0.78190654661274928</v>
      </c>
      <c r="X72" s="172">
        <v>2752.7284559999998</v>
      </c>
      <c r="Y72" s="173">
        <v>1.4806150914545482</v>
      </c>
      <c r="Z72" s="172">
        <v>4687.3709509999999</v>
      </c>
      <c r="AA72" s="173">
        <v>0.70280905869343768</v>
      </c>
      <c r="AB72" s="172">
        <v>235</v>
      </c>
      <c r="AC72" s="168">
        <v>-0.8143759873617693</v>
      </c>
      <c r="AD72" s="172">
        <v>607</v>
      </c>
      <c r="AE72" s="168">
        <v>1.5829787234042554</v>
      </c>
      <c r="AF72" s="172">
        <v>1050</v>
      </c>
      <c r="AG72" s="168">
        <v>0.72981878088962104</v>
      </c>
      <c r="AH72" s="171">
        <v>0.59550872148529499</v>
      </c>
      <c r="AI72" s="171">
        <v>1.5392113622840837</v>
      </c>
      <c r="AJ72" s="171">
        <v>2.6686817344355349</v>
      </c>
      <c r="AK72" s="171">
        <v>1.7927346150821015</v>
      </c>
      <c r="AL72" s="171">
        <v>4.7188949917261693</v>
      </c>
      <c r="AM72" s="171">
        <v>7.9210182552233483</v>
      </c>
      <c r="AN72" s="170">
        <v>25.93083932977267</v>
      </c>
      <c r="AO72" s="170">
        <v>30.842263850965924</v>
      </c>
      <c r="AP72" s="170">
        <v>29.923613985139209</v>
      </c>
      <c r="AQ72" s="170">
        <v>58.087336648798484</v>
      </c>
      <c r="AR72" s="170">
        <v>56.424234097321282</v>
      </c>
      <c r="AS72" s="170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62">
        <v>70</v>
      </c>
      <c r="B73" s="3" t="s">
        <v>333</v>
      </c>
      <c r="C73" s="3" t="s">
        <v>694</v>
      </c>
      <c r="D73" s="6" t="s">
        <v>4942</v>
      </c>
      <c r="E73" s="171" t="s">
        <v>4942</v>
      </c>
      <c r="F73" s="171" t="s">
        <v>4942</v>
      </c>
      <c r="G73" s="171" t="s">
        <v>4942</v>
      </c>
      <c r="H73" s="6" t="s">
        <v>4942</v>
      </c>
      <c r="I73" s="154">
        <v>1.1264699999999999</v>
      </c>
      <c r="J73" s="154">
        <v>56.819330000000001</v>
      </c>
      <c r="K73" s="6">
        <v>0</v>
      </c>
      <c r="L73" s="6" t="s">
        <v>4942</v>
      </c>
      <c r="M73" s="154" t="s">
        <v>4942</v>
      </c>
      <c r="N73" s="154" t="s">
        <v>4942</v>
      </c>
      <c r="O73" s="154" t="s">
        <v>4942</v>
      </c>
      <c r="P73" s="172">
        <v>54174.338346999997</v>
      </c>
      <c r="Q73" s="168">
        <v>-2.4359670772673425E-2</v>
      </c>
      <c r="R73" s="172">
        <v>41959.871349000001</v>
      </c>
      <c r="S73" s="168">
        <v>-0.22546591930229631</v>
      </c>
      <c r="T73" s="172">
        <v>42746.054922000003</v>
      </c>
      <c r="U73" s="168">
        <v>1.8736558233483205E-2</v>
      </c>
      <c r="V73" s="172">
        <v>630.86519899999996</v>
      </c>
      <c r="W73" s="173">
        <v>0.60468686338933764</v>
      </c>
      <c r="X73" s="172">
        <v>1117.7955899999999</v>
      </c>
      <c r="Y73" s="173">
        <v>0.77184538277249315</v>
      </c>
      <c r="Z73" s="172">
        <v>759.66215599999998</v>
      </c>
      <c r="AA73" s="173">
        <v>-0.3203925987934878</v>
      </c>
      <c r="AB73" s="172">
        <v>517</v>
      </c>
      <c r="AC73" s="168">
        <v>0.48137535816618904</v>
      </c>
      <c r="AD73" s="172">
        <v>943</v>
      </c>
      <c r="AE73" s="168">
        <v>0.82398452611218564</v>
      </c>
      <c r="AF73" s="172">
        <v>641</v>
      </c>
      <c r="AG73" s="168">
        <v>-0.32025450689289503</v>
      </c>
      <c r="AH73" s="171">
        <v>4.1252915099487923</v>
      </c>
      <c r="AI73" s="171">
        <v>7.3006379152732395</v>
      </c>
      <c r="AJ73" s="171">
        <v>4.9845717496180999</v>
      </c>
      <c r="AK73" s="171">
        <v>4.7185455426375711</v>
      </c>
      <c r="AL73" s="171">
        <v>8.3554053565871058</v>
      </c>
      <c r="AM73" s="171">
        <v>5.6079709029315987</v>
      </c>
      <c r="AN73" s="170">
        <v>9.3058023703194372</v>
      </c>
      <c r="AO73" s="170">
        <v>11.801030679561453</v>
      </c>
      <c r="AP73" s="170">
        <v>11.064277175122095</v>
      </c>
      <c r="AQ73" s="170">
        <v>0</v>
      </c>
      <c r="AR73" s="170">
        <v>0</v>
      </c>
      <c r="AS73" s="170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62">
        <v>71</v>
      </c>
      <c r="B74" s="3" t="s">
        <v>4950</v>
      </c>
      <c r="C74" s="3" t="s">
        <v>2176</v>
      </c>
      <c r="D74" s="28">
        <v>11000</v>
      </c>
      <c r="E74" s="25">
        <v>10</v>
      </c>
      <c r="F74" s="25">
        <v>4.7619049999999996</v>
      </c>
      <c r="G74" s="25" t="s">
        <v>4942</v>
      </c>
      <c r="H74" s="28">
        <v>239094900000.00003</v>
      </c>
      <c r="I74" s="51">
        <v>21.735899999999997</v>
      </c>
      <c r="J74" s="51">
        <v>98.851659999999995</v>
      </c>
      <c r="K74" s="28">
        <v>800</v>
      </c>
      <c r="L74" s="28">
        <v>8532000</v>
      </c>
      <c r="M74" s="51">
        <v>38.732394366197184</v>
      </c>
      <c r="N74" s="51">
        <v>0.92788588017605034</v>
      </c>
      <c r="O74" s="51" t="s">
        <v>4942</v>
      </c>
      <c r="P74" s="30" t="s">
        <v>2001</v>
      </c>
      <c r="Q74" s="27" t="s">
        <v>2001</v>
      </c>
      <c r="R74" s="30" t="s">
        <v>2001</v>
      </c>
      <c r="S74" s="27" t="s">
        <v>2001</v>
      </c>
      <c r="T74" s="30" t="s">
        <v>2001</v>
      </c>
      <c r="U74" s="27" t="s">
        <v>2001</v>
      </c>
      <c r="V74" s="30" t="s">
        <v>2001</v>
      </c>
      <c r="W74" s="32" t="s">
        <v>2001</v>
      </c>
      <c r="X74" s="30" t="s">
        <v>2001</v>
      </c>
      <c r="Y74" s="32" t="s">
        <v>2001</v>
      </c>
      <c r="Z74" s="30" t="s">
        <v>2001</v>
      </c>
      <c r="AA74" s="32" t="s">
        <v>2001</v>
      </c>
      <c r="AB74" s="30" t="s">
        <v>2001</v>
      </c>
      <c r="AC74" s="27" t="s">
        <v>2001</v>
      </c>
      <c r="AD74" s="30" t="s">
        <v>2001</v>
      </c>
      <c r="AE74" s="27" t="s">
        <v>2001</v>
      </c>
      <c r="AF74" s="30" t="s">
        <v>2001</v>
      </c>
      <c r="AG74" s="27" t="s">
        <v>2001</v>
      </c>
      <c r="AH74" s="25" t="s">
        <v>2001</v>
      </c>
      <c r="AI74" s="25" t="s">
        <v>2001</v>
      </c>
      <c r="AJ74" s="25" t="s">
        <v>2001</v>
      </c>
      <c r="AK74" s="25" t="s">
        <v>2001</v>
      </c>
      <c r="AL74" s="25" t="s">
        <v>2001</v>
      </c>
      <c r="AM74" s="25" t="s">
        <v>2001</v>
      </c>
      <c r="AN74" s="49" t="s">
        <v>2001</v>
      </c>
      <c r="AO74" s="49" t="s">
        <v>2001</v>
      </c>
      <c r="AP74" s="49" t="s">
        <v>2001</v>
      </c>
      <c r="AQ74" s="49" t="s">
        <v>2001</v>
      </c>
      <c r="AR74" s="49" t="s">
        <v>2001</v>
      </c>
      <c r="AS74" s="49" t="s">
        <v>2001</v>
      </c>
      <c r="AT74" s="28" t="s">
        <v>2001</v>
      </c>
      <c r="AU74" s="28" t="s">
        <v>2001</v>
      </c>
      <c r="AV74" s="28" t="s">
        <v>2001</v>
      </c>
    </row>
    <row r="75" spans="1:48" x14ac:dyDescent="0.25">
      <c r="A75" s="162">
        <v>72</v>
      </c>
      <c r="B75" s="3" t="s">
        <v>2243</v>
      </c>
      <c r="C75" s="3" t="s">
        <v>2176</v>
      </c>
      <c r="D75" s="28" t="s">
        <v>4942</v>
      </c>
      <c r="E75" s="25" t="s">
        <v>4942</v>
      </c>
      <c r="F75" s="25" t="s">
        <v>4942</v>
      </c>
      <c r="G75" s="25" t="s">
        <v>4942</v>
      </c>
      <c r="H75" s="28" t="s">
        <v>4942</v>
      </c>
      <c r="I75" s="51">
        <v>1.5499999999999998</v>
      </c>
      <c r="J75" s="51">
        <v>44.660260000000001</v>
      </c>
      <c r="K75" s="28">
        <v>0</v>
      </c>
      <c r="L75" s="28" t="s">
        <v>4942</v>
      </c>
      <c r="M75" s="51" t="s">
        <v>4942</v>
      </c>
      <c r="N75" s="51" t="s">
        <v>4942</v>
      </c>
      <c r="O75" s="51" t="s">
        <v>4942</v>
      </c>
      <c r="P75" s="30">
        <v>229918.94296099999</v>
      </c>
      <c r="Q75" s="27" t="s">
        <v>2001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2001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2001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4748</v>
      </c>
      <c r="AI75" s="25">
        <v>5.4599085951511626</v>
      </c>
      <c r="AJ75" s="25">
        <v>3.92361277618352</v>
      </c>
      <c r="AK75" s="25" t="s">
        <v>4748</v>
      </c>
      <c r="AL75" s="25">
        <v>10.466931332399943</v>
      </c>
      <c r="AM75" s="25">
        <v>7.9473032640429322</v>
      </c>
      <c r="AN75" s="49">
        <v>12.575286224199612</v>
      </c>
      <c r="AO75" s="49">
        <v>12.204926347544198</v>
      </c>
      <c r="AP75" s="49">
        <v>11.62569573185095</v>
      </c>
      <c r="AQ75" s="49">
        <v>25.949465123370974</v>
      </c>
      <c r="AR75" s="49">
        <v>44.518792861884073</v>
      </c>
      <c r="AS75" s="49">
        <v>62.138356328614044</v>
      </c>
      <c r="AT75" s="28" t="s">
        <v>4748</v>
      </c>
      <c r="AU75" s="28" t="s">
        <v>4748</v>
      </c>
      <c r="AV75" s="28">
        <v>1000</v>
      </c>
    </row>
    <row r="76" spans="1:48" x14ac:dyDescent="0.25">
      <c r="A76" s="162">
        <v>73</v>
      </c>
      <c r="B76" s="3" t="s">
        <v>2246</v>
      </c>
      <c r="C76" s="3" t="s">
        <v>2176</v>
      </c>
      <c r="D76" s="28">
        <v>33700</v>
      </c>
      <c r="E76" s="25">
        <v>-13.589740000000001</v>
      </c>
      <c r="F76" s="25">
        <v>-8.6720869999999994</v>
      </c>
      <c r="G76" s="25">
        <v>12.33333</v>
      </c>
      <c r="H76" s="28">
        <v>404400000000</v>
      </c>
      <c r="I76" s="51">
        <v>12</v>
      </c>
      <c r="J76" s="51">
        <v>26.72166</v>
      </c>
      <c r="K76" s="28">
        <v>130</v>
      </c>
      <c r="L76" s="28">
        <v>5034000</v>
      </c>
      <c r="M76" s="51">
        <v>5.9050289118626251</v>
      </c>
      <c r="N76" s="51">
        <v>2.0008470927261022</v>
      </c>
      <c r="O76" s="51" t="s">
        <v>4942</v>
      </c>
      <c r="P76" s="30" t="s">
        <v>4748</v>
      </c>
      <c r="Q76" s="27" t="s">
        <v>2001</v>
      </c>
      <c r="R76" s="30">
        <v>1481299.7363460001</v>
      </c>
      <c r="S76" s="27" t="s">
        <v>2001</v>
      </c>
      <c r="T76" s="30">
        <v>1409681.845402</v>
      </c>
      <c r="U76" s="27">
        <v>-4.8348007622457098E-2</v>
      </c>
      <c r="V76" s="30" t="s">
        <v>4748</v>
      </c>
      <c r="W76" s="32" t="s">
        <v>2001</v>
      </c>
      <c r="X76" s="30">
        <v>73413.313483999998</v>
      </c>
      <c r="Y76" s="32" t="s">
        <v>2001</v>
      </c>
      <c r="Z76" s="30">
        <v>74443.812518999999</v>
      </c>
      <c r="AA76" s="32">
        <v>1.4036950330876864E-2</v>
      </c>
      <c r="AB76" s="30" t="s">
        <v>4748</v>
      </c>
      <c r="AC76" s="27" t="s">
        <v>2001</v>
      </c>
      <c r="AD76" s="30">
        <v>6118</v>
      </c>
      <c r="AE76" s="27" t="s">
        <v>2001</v>
      </c>
      <c r="AF76" s="30">
        <v>5707</v>
      </c>
      <c r="AG76" s="27">
        <v>-6.7178816606734221E-2</v>
      </c>
      <c r="AH76" s="25" t="s">
        <v>4748</v>
      </c>
      <c r="AI76" s="25" t="s">
        <v>4748</v>
      </c>
      <c r="AJ76" s="25" t="s">
        <v>4748</v>
      </c>
      <c r="AK76" s="25" t="s">
        <v>4748</v>
      </c>
      <c r="AL76" s="25" t="s">
        <v>4748</v>
      </c>
      <c r="AM76" s="25" t="s">
        <v>4748</v>
      </c>
      <c r="AN76" s="49" t="s">
        <v>4748</v>
      </c>
      <c r="AO76" s="49" t="s">
        <v>4748</v>
      </c>
      <c r="AP76" s="49" t="s">
        <v>4748</v>
      </c>
      <c r="AQ76" s="49" t="s">
        <v>4748</v>
      </c>
      <c r="AR76" s="49" t="s">
        <v>4748</v>
      </c>
      <c r="AS76" s="49" t="s">
        <v>4748</v>
      </c>
      <c r="AT76" s="28" t="s">
        <v>4748</v>
      </c>
      <c r="AU76" s="28" t="s">
        <v>4748</v>
      </c>
      <c r="AV76" s="28" t="s">
        <v>4748</v>
      </c>
    </row>
    <row r="77" spans="1:48" x14ac:dyDescent="0.25">
      <c r="A77" s="162">
        <v>74</v>
      </c>
      <c r="B77" s="3" t="s">
        <v>2249</v>
      </c>
      <c r="C77" s="3" t="s">
        <v>2176</v>
      </c>
      <c r="D77" s="28" t="s">
        <v>4942</v>
      </c>
      <c r="E77" s="25" t="s">
        <v>4942</v>
      </c>
      <c r="F77" s="25" t="s">
        <v>4942</v>
      </c>
      <c r="G77" s="25" t="s">
        <v>4942</v>
      </c>
      <c r="H77" s="28" t="s">
        <v>4942</v>
      </c>
      <c r="I77" s="51">
        <v>25</v>
      </c>
      <c r="J77" s="51">
        <v>2.2664080000000002</v>
      </c>
      <c r="K77" s="28" t="s">
        <v>4942</v>
      </c>
      <c r="L77" s="28" t="s">
        <v>4942</v>
      </c>
      <c r="M77" s="51" t="s">
        <v>4942</v>
      </c>
      <c r="N77" s="51" t="s">
        <v>4942</v>
      </c>
      <c r="O77" s="51" t="s">
        <v>4942</v>
      </c>
      <c r="P77" s="30">
        <v>0</v>
      </c>
      <c r="Q77" s="27" t="s">
        <v>2001</v>
      </c>
      <c r="R77" s="30">
        <v>0</v>
      </c>
      <c r="S77" s="27" t="s">
        <v>2001</v>
      </c>
      <c r="T77" s="30" t="s">
        <v>4748</v>
      </c>
      <c r="U77" s="27" t="s">
        <v>4748</v>
      </c>
      <c r="V77" s="30">
        <v>-1774.7408640000001</v>
      </c>
      <c r="W77" s="32" t="s">
        <v>2001</v>
      </c>
      <c r="X77" s="30">
        <v>-1399.012379</v>
      </c>
      <c r="Y77" s="32">
        <v>-0.21170892755191562</v>
      </c>
      <c r="Z77" s="30" t="s">
        <v>4748</v>
      </c>
      <c r="AA77" s="32" t="s">
        <v>4748</v>
      </c>
      <c r="AB77" s="30" t="s">
        <v>4748</v>
      </c>
      <c r="AC77" s="27" t="s">
        <v>2001</v>
      </c>
      <c r="AD77" s="30" t="s">
        <v>4748</v>
      </c>
      <c r="AE77" s="27" t="s">
        <v>2001</v>
      </c>
      <c r="AF77" s="30" t="s">
        <v>4748</v>
      </c>
      <c r="AG77" s="27" t="s">
        <v>4748</v>
      </c>
      <c r="AH77" s="25" t="s">
        <v>4748</v>
      </c>
      <c r="AI77" s="25">
        <v>-0.8883983040760034</v>
      </c>
      <c r="AJ77" s="25" t="s">
        <v>4748</v>
      </c>
      <c r="AK77" s="25" t="s">
        <v>4748</v>
      </c>
      <c r="AL77" s="25">
        <v>-1.3669258397909561</v>
      </c>
      <c r="AM77" s="25" t="s">
        <v>4748</v>
      </c>
      <c r="AN77" s="49" t="s">
        <v>4748</v>
      </c>
      <c r="AO77" s="49" t="s">
        <v>4748</v>
      </c>
      <c r="AP77" s="49" t="s">
        <v>4748</v>
      </c>
      <c r="AQ77" s="49">
        <v>0</v>
      </c>
      <c r="AR77" s="49">
        <v>0</v>
      </c>
      <c r="AS77" s="49" t="s">
        <v>4748</v>
      </c>
      <c r="AT77" s="28" t="s">
        <v>4748</v>
      </c>
      <c r="AU77" s="28" t="s">
        <v>4748</v>
      </c>
      <c r="AV77" s="28" t="s">
        <v>4748</v>
      </c>
    </row>
    <row r="78" spans="1:48" x14ac:dyDescent="0.25">
      <c r="A78" s="162">
        <v>75</v>
      </c>
      <c r="B78" s="3" t="s">
        <v>2252</v>
      </c>
      <c r="C78" s="3" t="s">
        <v>2176</v>
      </c>
      <c r="D78" s="28">
        <v>11000</v>
      </c>
      <c r="E78" s="25">
        <v>0</v>
      </c>
      <c r="F78" s="25">
        <v>4.7619049999999996</v>
      </c>
      <c r="G78" s="25">
        <v>2.8037380000000001</v>
      </c>
      <c r="H78" s="28">
        <v>424600000000</v>
      </c>
      <c r="I78" s="51">
        <v>38.6</v>
      </c>
      <c r="J78" s="51">
        <v>99.755189999999999</v>
      </c>
      <c r="K78" s="28">
        <v>620</v>
      </c>
      <c r="L78" s="28">
        <v>6763500</v>
      </c>
      <c r="M78" s="51">
        <v>6.0307017543859649</v>
      </c>
      <c r="N78" s="51">
        <v>0.91432753766990227</v>
      </c>
      <c r="O78" s="51" t="s">
        <v>4942</v>
      </c>
      <c r="P78" s="30" t="s">
        <v>4748</v>
      </c>
      <c r="Q78" s="27" t="s">
        <v>2001</v>
      </c>
      <c r="R78" s="30" t="s">
        <v>4748</v>
      </c>
      <c r="S78" s="27" t="s">
        <v>2001</v>
      </c>
      <c r="T78" s="30">
        <v>562145.93273600005</v>
      </c>
      <c r="U78" s="27" t="s">
        <v>4748</v>
      </c>
      <c r="V78" s="30" t="s">
        <v>4748</v>
      </c>
      <c r="W78" s="32" t="s">
        <v>2001</v>
      </c>
      <c r="X78" s="30" t="s">
        <v>4748</v>
      </c>
      <c r="Y78" s="32" t="s">
        <v>2001</v>
      </c>
      <c r="Z78" s="30">
        <v>83230.219526999994</v>
      </c>
      <c r="AA78" s="32" t="s">
        <v>4748</v>
      </c>
      <c r="AB78" s="30" t="s">
        <v>4748</v>
      </c>
      <c r="AC78" s="27" t="s">
        <v>2001</v>
      </c>
      <c r="AD78" s="30" t="s">
        <v>4748</v>
      </c>
      <c r="AE78" s="27" t="s">
        <v>2001</v>
      </c>
      <c r="AF78" s="30">
        <v>1824</v>
      </c>
      <c r="AG78" s="27" t="s">
        <v>4748</v>
      </c>
      <c r="AH78" s="25" t="s">
        <v>4748</v>
      </c>
      <c r="AI78" s="25" t="s">
        <v>4748</v>
      </c>
      <c r="AJ78" s="25" t="s">
        <v>4748</v>
      </c>
      <c r="AK78" s="25" t="s">
        <v>4748</v>
      </c>
      <c r="AL78" s="25" t="s">
        <v>4748</v>
      </c>
      <c r="AM78" s="25" t="s">
        <v>4748</v>
      </c>
      <c r="AN78" s="49" t="s">
        <v>4748</v>
      </c>
      <c r="AO78" s="49" t="s">
        <v>4748</v>
      </c>
      <c r="AP78" s="49">
        <v>31.518967277169661</v>
      </c>
      <c r="AQ78" s="49" t="s">
        <v>4748</v>
      </c>
      <c r="AR78" s="49" t="s">
        <v>4748</v>
      </c>
      <c r="AS78" s="49">
        <v>23.179445716677314</v>
      </c>
      <c r="AT78" s="28" t="s">
        <v>4748</v>
      </c>
      <c r="AU78" s="28" t="s">
        <v>4748</v>
      </c>
      <c r="AV78" s="28">
        <v>1200</v>
      </c>
    </row>
    <row r="79" spans="1:48" x14ac:dyDescent="0.25">
      <c r="A79" s="162">
        <v>76</v>
      </c>
      <c r="B79" s="3" t="s">
        <v>2255</v>
      </c>
      <c r="C79" s="3" t="s">
        <v>2176</v>
      </c>
      <c r="D79" s="28" t="s">
        <v>4942</v>
      </c>
      <c r="E79" s="25" t="s">
        <v>4942</v>
      </c>
      <c r="F79" s="25" t="s">
        <v>4942</v>
      </c>
      <c r="G79" s="25" t="s">
        <v>4942</v>
      </c>
      <c r="H79" s="28" t="s">
        <v>4942</v>
      </c>
      <c r="I79" s="51">
        <v>12.4108</v>
      </c>
      <c r="J79" s="51">
        <v>18.878080000000001</v>
      </c>
      <c r="K79" s="28">
        <v>0</v>
      </c>
      <c r="L79" s="28" t="s">
        <v>4942</v>
      </c>
      <c r="M79" s="51" t="s">
        <v>4942</v>
      </c>
      <c r="N79" s="51" t="s">
        <v>4942</v>
      </c>
      <c r="O79" s="51" t="s">
        <v>4942</v>
      </c>
      <c r="P79" s="30" t="s">
        <v>4748</v>
      </c>
      <c r="Q79" s="27" t="s">
        <v>2001</v>
      </c>
      <c r="R79" s="30">
        <v>138493.223233</v>
      </c>
      <c r="S79" s="27" t="s">
        <v>2001</v>
      </c>
      <c r="T79" s="30">
        <v>159931.69511599999</v>
      </c>
      <c r="U79" s="27">
        <v>0.15479798493051217</v>
      </c>
      <c r="V79" s="30" t="s">
        <v>4748</v>
      </c>
      <c r="W79" s="32" t="s">
        <v>2001</v>
      </c>
      <c r="X79" s="30">
        <v>10961.098395999999</v>
      </c>
      <c r="Y79" s="32" t="s">
        <v>2001</v>
      </c>
      <c r="Z79" s="30">
        <v>6726.9511659999998</v>
      </c>
      <c r="AA79" s="32">
        <v>-0.38628858870066834</v>
      </c>
      <c r="AB79" s="30" t="s">
        <v>4748</v>
      </c>
      <c r="AC79" s="27" t="s">
        <v>2001</v>
      </c>
      <c r="AD79" s="30">
        <v>530</v>
      </c>
      <c r="AE79" s="27" t="s">
        <v>2001</v>
      </c>
      <c r="AF79" s="30">
        <v>325</v>
      </c>
      <c r="AG79" s="27">
        <v>-0.3867924528301887</v>
      </c>
      <c r="AH79" s="25" t="s">
        <v>4748</v>
      </c>
      <c r="AI79" s="25">
        <v>2.6883970522330496</v>
      </c>
      <c r="AJ79" s="25">
        <v>1.703698623902749</v>
      </c>
      <c r="AK79" s="25" t="s">
        <v>4748</v>
      </c>
      <c r="AL79" s="25">
        <v>4.498815387372856</v>
      </c>
      <c r="AM79" s="25">
        <v>2.7209142298919464</v>
      </c>
      <c r="AN79" s="49" t="s">
        <v>4748</v>
      </c>
      <c r="AO79" s="49">
        <v>27.924165288533064</v>
      </c>
      <c r="AP79" s="49">
        <v>20.893495971992003</v>
      </c>
      <c r="AQ79" s="49">
        <v>119.42427608258417</v>
      </c>
      <c r="AR79" s="49">
        <v>103.55157579541088</v>
      </c>
      <c r="AS79" s="49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62">
        <v>77</v>
      </c>
      <c r="B80" s="3" t="s">
        <v>334</v>
      </c>
      <c r="C80" s="3" t="s">
        <v>694</v>
      </c>
      <c r="D80" s="28">
        <v>50000</v>
      </c>
      <c r="E80" s="25">
        <v>16.279070000000001</v>
      </c>
      <c r="F80" s="25">
        <v>117.3913</v>
      </c>
      <c r="G80" s="25">
        <v>65.562910000000002</v>
      </c>
      <c r="H80" s="28">
        <v>150000000000</v>
      </c>
      <c r="I80" s="51">
        <v>3</v>
      </c>
      <c r="J80" s="51" t="s">
        <v>4942</v>
      </c>
      <c r="K80" s="28">
        <v>120</v>
      </c>
      <c r="L80" s="28">
        <v>6251000</v>
      </c>
      <c r="M80" s="51">
        <v>5.6691638530685822</v>
      </c>
      <c r="N80" s="51">
        <v>2.3923844719483505</v>
      </c>
      <c r="O80" s="51" t="s">
        <v>4942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9">
        <v>30.476623050043795</v>
      </c>
      <c r="AO80" s="49">
        <v>27.930418055073915</v>
      </c>
      <c r="AP80" s="49">
        <v>28.352245872210911</v>
      </c>
      <c r="AQ80" s="49">
        <v>0</v>
      </c>
      <c r="AR80" s="49">
        <v>0</v>
      </c>
      <c r="AS80" s="49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62">
        <v>78</v>
      </c>
      <c r="B81" s="3" t="s">
        <v>2258</v>
      </c>
      <c r="C81" s="3" t="s">
        <v>2176</v>
      </c>
      <c r="D81" s="28">
        <v>6900</v>
      </c>
      <c r="E81" s="25">
        <v>-56.050960000000003</v>
      </c>
      <c r="F81" s="25">
        <v>-56.050960000000003</v>
      </c>
      <c r="G81" s="25" t="s">
        <v>4942</v>
      </c>
      <c r="H81" s="28">
        <v>41400000000</v>
      </c>
      <c r="I81" s="51">
        <v>6</v>
      </c>
      <c r="J81" s="51">
        <v>93.991669999999999</v>
      </c>
      <c r="K81" s="28">
        <v>60</v>
      </c>
      <c r="L81" s="28">
        <v>509000</v>
      </c>
      <c r="M81" s="51">
        <v>14.256198347107437</v>
      </c>
      <c r="N81" s="51">
        <v>0.79703136852473122</v>
      </c>
      <c r="O81" s="51" t="s">
        <v>4942</v>
      </c>
      <c r="P81" s="30">
        <v>40721.943703999998</v>
      </c>
      <c r="Q81" s="27" t="s">
        <v>2001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2001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4748</v>
      </c>
      <c r="AC81" s="27" t="s">
        <v>2001</v>
      </c>
      <c r="AD81" s="30">
        <v>-242</v>
      </c>
      <c r="AE81" s="27" t="s">
        <v>2001</v>
      </c>
      <c r="AF81" s="30">
        <v>-92</v>
      </c>
      <c r="AG81" s="27">
        <v>-0.6198347107438017</v>
      </c>
      <c r="AH81" s="25" t="s">
        <v>4748</v>
      </c>
      <c r="AI81" s="25">
        <v>-2.4294605754809631</v>
      </c>
      <c r="AJ81" s="25">
        <v>-0.98692887570208354</v>
      </c>
      <c r="AK81" s="25" t="s">
        <v>4748</v>
      </c>
      <c r="AL81" s="25">
        <v>-2.8852609478590883</v>
      </c>
      <c r="AM81" s="25">
        <v>-1.1154946148565243</v>
      </c>
      <c r="AN81" s="49">
        <v>25.659871576743043</v>
      </c>
      <c r="AO81" s="49">
        <v>33.491094231714705</v>
      </c>
      <c r="AP81" s="49">
        <v>39.680580341758272</v>
      </c>
      <c r="AQ81" s="49">
        <v>13.146481830453938</v>
      </c>
      <c r="AR81" s="49">
        <v>0</v>
      </c>
      <c r="AS81" s="49">
        <v>0</v>
      </c>
      <c r="AT81" s="28">
        <v>0</v>
      </c>
      <c r="AU81" s="28">
        <v>0</v>
      </c>
      <c r="AV81" s="28">
        <v>0</v>
      </c>
    </row>
    <row r="82" spans="1:48" x14ac:dyDescent="0.25">
      <c r="A82" s="162">
        <v>79</v>
      </c>
      <c r="B82" s="3" t="s">
        <v>38</v>
      </c>
      <c r="C82" s="3" t="s">
        <v>1</v>
      </c>
      <c r="D82" s="28">
        <v>22300</v>
      </c>
      <c r="E82" s="25">
        <v>-10.8</v>
      </c>
      <c r="F82" s="25">
        <v>1.3636360000000001</v>
      </c>
      <c r="G82" s="25">
        <v>-30.3125</v>
      </c>
      <c r="H82" s="28">
        <v>1274846243900</v>
      </c>
      <c r="I82" s="51">
        <v>57.167989999999996</v>
      </c>
      <c r="J82" s="51">
        <v>34.320360000000001</v>
      </c>
      <c r="K82" s="28">
        <v>131916.5</v>
      </c>
      <c r="L82" s="28">
        <v>3114200000</v>
      </c>
      <c r="M82" s="51">
        <v>8.7480243631442871</v>
      </c>
      <c r="N82" s="51">
        <v>1.3803082846794099</v>
      </c>
      <c r="O82" s="51">
        <v>0.68444749999999999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9">
        <v>12.579007913353756</v>
      </c>
      <c r="AO82" s="49">
        <v>15.213019928046833</v>
      </c>
      <c r="AP82" s="49">
        <v>16.021740079505985</v>
      </c>
      <c r="AQ82" s="49">
        <v>163.66108386307215</v>
      </c>
      <c r="AR82" s="49">
        <v>146.5884557586264</v>
      </c>
      <c r="AS82" s="49">
        <v>158.93839963547526</v>
      </c>
      <c r="AT82" s="28">
        <v>2500</v>
      </c>
      <c r="AU82" s="28">
        <v>3000</v>
      </c>
      <c r="AV82" s="28" t="s">
        <v>4748</v>
      </c>
    </row>
    <row r="83" spans="1:48" x14ac:dyDescent="0.25">
      <c r="A83" s="162">
        <v>80</v>
      </c>
      <c r="B83" s="3" t="s">
        <v>3983</v>
      </c>
      <c r="C83" s="3" t="s">
        <v>2176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51">
        <v>18.149449999999998</v>
      </c>
      <c r="J83" s="51">
        <v>100</v>
      </c>
      <c r="K83" s="28">
        <v>220</v>
      </c>
      <c r="L83" s="28">
        <v>2200000</v>
      </c>
      <c r="M83" s="51">
        <v>57.803468208092482</v>
      </c>
      <c r="N83" s="51">
        <v>0.98010697496622146</v>
      </c>
      <c r="O83" s="51" t="s">
        <v>4942</v>
      </c>
      <c r="P83" s="30">
        <v>73732.888024</v>
      </c>
      <c r="Q83" s="27" t="s">
        <v>2001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2001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2001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4748</v>
      </c>
      <c r="AI83" s="25">
        <v>1.9284819953695556</v>
      </c>
      <c r="AJ83" s="25">
        <v>2.6996960855072643</v>
      </c>
      <c r="AK83" s="25" t="s">
        <v>4748</v>
      </c>
      <c r="AL83" s="25">
        <v>1.4508909476932077</v>
      </c>
      <c r="AM83" s="25">
        <v>1.7001314616248315</v>
      </c>
      <c r="AN83" s="49">
        <v>34.741634853177061</v>
      </c>
      <c r="AO83" s="49">
        <v>42.898770250117835</v>
      </c>
      <c r="AP83" s="49">
        <v>41.129816851427869</v>
      </c>
      <c r="AQ83" s="49">
        <v>0</v>
      </c>
      <c r="AR83" s="49">
        <v>2.2876906885954127</v>
      </c>
      <c r="AS83" s="49">
        <v>5.8192180802229547</v>
      </c>
      <c r="AT83" s="28" t="s">
        <v>4748</v>
      </c>
      <c r="AU83" s="28" t="s">
        <v>4748</v>
      </c>
      <c r="AV83" s="28">
        <v>173</v>
      </c>
    </row>
    <row r="84" spans="1:48" x14ac:dyDescent="0.25">
      <c r="A84" s="162">
        <v>81</v>
      </c>
      <c r="B84" s="3" t="s">
        <v>2261</v>
      </c>
      <c r="C84" s="3" t="s">
        <v>2176</v>
      </c>
      <c r="D84" s="28">
        <v>17000</v>
      </c>
      <c r="E84" s="25">
        <v>21.428570000000001</v>
      </c>
      <c r="F84" s="25">
        <v>0</v>
      </c>
      <c r="G84" s="25">
        <v>9.6774190000000004</v>
      </c>
      <c r="H84" s="28">
        <v>1122000000000</v>
      </c>
      <c r="I84" s="51">
        <v>66</v>
      </c>
      <c r="J84" s="51">
        <v>97.997730000000004</v>
      </c>
      <c r="K84" s="28">
        <v>2370</v>
      </c>
      <c r="L84" s="28">
        <v>40370500</v>
      </c>
      <c r="M84" s="51">
        <v>25.835866261398177</v>
      </c>
      <c r="N84" s="51">
        <v>1.6737702131864427</v>
      </c>
      <c r="O84" s="51" t="s">
        <v>4942</v>
      </c>
      <c r="P84" s="30" t="s">
        <v>4748</v>
      </c>
      <c r="Q84" s="27" t="s">
        <v>2001</v>
      </c>
      <c r="R84" s="30">
        <v>265925.20584000001</v>
      </c>
      <c r="S84" s="27" t="s">
        <v>2001</v>
      </c>
      <c r="T84" s="30">
        <v>329222.10731200001</v>
      </c>
      <c r="U84" s="27">
        <v>0.23802520438804897</v>
      </c>
      <c r="V84" s="30" t="s">
        <v>4748</v>
      </c>
      <c r="W84" s="32" t="s">
        <v>2001</v>
      </c>
      <c r="X84" s="30">
        <v>10747.817187000001</v>
      </c>
      <c r="Y84" s="32" t="s">
        <v>2001</v>
      </c>
      <c r="Z84" s="30">
        <v>63171.217964000003</v>
      </c>
      <c r="AA84" s="32">
        <v>4.8775858264884349</v>
      </c>
      <c r="AB84" s="30" t="s">
        <v>4748</v>
      </c>
      <c r="AC84" s="27" t="s">
        <v>2001</v>
      </c>
      <c r="AD84" s="30">
        <v>165</v>
      </c>
      <c r="AE84" s="27" t="s">
        <v>2001</v>
      </c>
      <c r="AF84" s="30">
        <v>972</v>
      </c>
      <c r="AG84" s="27">
        <v>4.8909090909090907</v>
      </c>
      <c r="AH84" s="25" t="s">
        <v>4748</v>
      </c>
      <c r="AI84" s="25" t="s">
        <v>4748</v>
      </c>
      <c r="AJ84" s="25">
        <v>2.8960662850911416</v>
      </c>
      <c r="AK84" s="25" t="s">
        <v>4748</v>
      </c>
      <c r="AL84" s="25" t="s">
        <v>4748</v>
      </c>
      <c r="AM84" s="25">
        <v>10.787567283504984</v>
      </c>
      <c r="AN84" s="49" t="s">
        <v>4748</v>
      </c>
      <c r="AO84" s="49">
        <v>58.626099510026044</v>
      </c>
      <c r="AP84" s="49">
        <v>65.756714041636059</v>
      </c>
      <c r="AQ84" s="49" t="s">
        <v>4748</v>
      </c>
      <c r="AR84" s="49">
        <v>239.48464597302714</v>
      </c>
      <c r="AS84" s="49">
        <v>204.92780430608542</v>
      </c>
      <c r="AT84" s="28" t="s">
        <v>4748</v>
      </c>
      <c r="AU84" s="28" t="s">
        <v>4748</v>
      </c>
      <c r="AV84" s="28">
        <v>0</v>
      </c>
    </row>
    <row r="85" spans="1:48" x14ac:dyDescent="0.25">
      <c r="A85" s="162">
        <v>82</v>
      </c>
      <c r="B85" s="3" t="s">
        <v>2264</v>
      </c>
      <c r="C85" s="3" t="s">
        <v>2176</v>
      </c>
      <c r="D85" s="28">
        <v>2300</v>
      </c>
      <c r="E85" s="25">
        <v>-8</v>
      </c>
      <c r="F85" s="25">
        <v>15</v>
      </c>
      <c r="G85" s="25">
        <v>-11.538460000000001</v>
      </c>
      <c r="H85" s="28">
        <v>10350000000</v>
      </c>
      <c r="I85" s="51">
        <v>4.5</v>
      </c>
      <c r="J85" s="51">
        <v>45.045110000000001</v>
      </c>
      <c r="K85" s="28">
        <v>470</v>
      </c>
      <c r="L85" s="28">
        <v>1132000</v>
      </c>
      <c r="M85" s="51" t="s">
        <v>4942</v>
      </c>
      <c r="N85" s="51" t="s">
        <v>4942</v>
      </c>
      <c r="O85" s="51" t="s">
        <v>4942</v>
      </c>
      <c r="P85" s="30">
        <v>167184.667953</v>
      </c>
      <c r="Q85" s="27" t="s">
        <v>2001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2001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2001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4748</v>
      </c>
      <c r="AI85" s="25">
        <v>-1.7364490853251302</v>
      </c>
      <c r="AJ85" s="25">
        <v>-27.694899353975451</v>
      </c>
      <c r="AK85" s="25" t="s">
        <v>4748</v>
      </c>
      <c r="AL85" s="25" t="s">
        <v>4748</v>
      </c>
      <c r="AM85" s="25" t="s">
        <v>4748</v>
      </c>
      <c r="AN85" s="49">
        <v>15.63947406191012</v>
      </c>
      <c r="AO85" s="49">
        <v>11.963677437620944</v>
      </c>
      <c r="AP85" s="49">
        <v>6.6926090221875238</v>
      </c>
      <c r="AQ85" s="49" t="s">
        <v>4748</v>
      </c>
      <c r="AR85" s="49" t="s">
        <v>4748</v>
      </c>
      <c r="AS85" s="49" t="s">
        <v>4748</v>
      </c>
      <c r="AT85" s="28">
        <v>0</v>
      </c>
      <c r="AU85" s="28">
        <v>0</v>
      </c>
      <c r="AV85" s="28">
        <v>0</v>
      </c>
    </row>
    <row r="86" spans="1:48" x14ac:dyDescent="0.25">
      <c r="A86" s="162">
        <v>83</v>
      </c>
      <c r="B86" s="3" t="s">
        <v>4988</v>
      </c>
      <c r="C86" s="3" t="s">
        <v>2176</v>
      </c>
      <c r="D86" s="28" t="s">
        <v>4942</v>
      </c>
      <c r="E86" s="25" t="s">
        <v>4942</v>
      </c>
      <c r="F86" s="25" t="s">
        <v>4942</v>
      </c>
      <c r="G86" s="25" t="s">
        <v>4942</v>
      </c>
      <c r="H86" s="28" t="s">
        <v>4942</v>
      </c>
      <c r="I86" s="51">
        <v>8.9356399999999994</v>
      </c>
      <c r="J86" s="51">
        <v>100</v>
      </c>
      <c r="K86" s="28" t="s">
        <v>4942</v>
      </c>
      <c r="L86" s="28" t="s">
        <v>4942</v>
      </c>
      <c r="M86" s="51" t="s">
        <v>4942</v>
      </c>
      <c r="N86" s="51" t="s">
        <v>4942</v>
      </c>
      <c r="O86" s="51" t="s">
        <v>4942</v>
      </c>
      <c r="P86" s="30" t="s">
        <v>2001</v>
      </c>
      <c r="Q86" s="27" t="s">
        <v>2001</v>
      </c>
      <c r="R86" s="30" t="s">
        <v>2001</v>
      </c>
      <c r="S86" s="27" t="s">
        <v>2001</v>
      </c>
      <c r="T86" s="30" t="s">
        <v>2001</v>
      </c>
      <c r="U86" s="27" t="s">
        <v>2001</v>
      </c>
      <c r="V86" s="30" t="s">
        <v>2001</v>
      </c>
      <c r="W86" s="32" t="s">
        <v>2001</v>
      </c>
      <c r="X86" s="30" t="s">
        <v>2001</v>
      </c>
      <c r="Y86" s="32" t="s">
        <v>2001</v>
      </c>
      <c r="Z86" s="30" t="s">
        <v>2001</v>
      </c>
      <c r="AA86" s="32" t="s">
        <v>2001</v>
      </c>
      <c r="AB86" s="30" t="s">
        <v>2001</v>
      </c>
      <c r="AC86" s="27" t="s">
        <v>2001</v>
      </c>
      <c r="AD86" s="30" t="s">
        <v>2001</v>
      </c>
      <c r="AE86" s="27" t="s">
        <v>2001</v>
      </c>
      <c r="AF86" s="30" t="s">
        <v>2001</v>
      </c>
      <c r="AG86" s="27" t="s">
        <v>2001</v>
      </c>
      <c r="AH86" s="25" t="s">
        <v>2001</v>
      </c>
      <c r="AI86" s="25" t="s">
        <v>2001</v>
      </c>
      <c r="AJ86" s="25" t="s">
        <v>2001</v>
      </c>
      <c r="AK86" s="25" t="s">
        <v>2001</v>
      </c>
      <c r="AL86" s="25" t="s">
        <v>2001</v>
      </c>
      <c r="AM86" s="25" t="s">
        <v>2001</v>
      </c>
      <c r="AN86" s="49" t="s">
        <v>2001</v>
      </c>
      <c r="AO86" s="49" t="s">
        <v>2001</v>
      </c>
      <c r="AP86" s="49" t="s">
        <v>2001</v>
      </c>
      <c r="AQ86" s="49" t="s">
        <v>2001</v>
      </c>
      <c r="AR86" s="49" t="s">
        <v>2001</v>
      </c>
      <c r="AS86" s="49" t="s">
        <v>2001</v>
      </c>
      <c r="AT86" s="28" t="s">
        <v>2001</v>
      </c>
      <c r="AU86" s="28" t="s">
        <v>2001</v>
      </c>
      <c r="AV86" s="28" t="s">
        <v>2001</v>
      </c>
    </row>
    <row r="87" spans="1:48" x14ac:dyDescent="0.25">
      <c r="A87" s="162">
        <v>84</v>
      </c>
      <c r="B87" s="3" t="s">
        <v>4681</v>
      </c>
      <c r="C87" s="3" t="s">
        <v>2176</v>
      </c>
      <c r="D87" s="28" t="s">
        <v>4942</v>
      </c>
      <c r="E87" s="25" t="s">
        <v>4942</v>
      </c>
      <c r="F87" s="25" t="s">
        <v>4942</v>
      </c>
      <c r="G87" s="25" t="s">
        <v>4942</v>
      </c>
      <c r="H87" s="28" t="s">
        <v>4942</v>
      </c>
      <c r="I87" s="51">
        <v>3.9859999999999998</v>
      </c>
      <c r="J87" s="51">
        <v>100</v>
      </c>
      <c r="K87" s="28">
        <v>0</v>
      </c>
      <c r="L87" s="28" t="s">
        <v>4942</v>
      </c>
      <c r="M87" s="51" t="s">
        <v>4942</v>
      </c>
      <c r="N87" s="51" t="s">
        <v>4942</v>
      </c>
      <c r="O87" s="51" t="s">
        <v>4942</v>
      </c>
      <c r="P87" s="30" t="s">
        <v>4748</v>
      </c>
      <c r="Q87" s="27" t="s">
        <v>2001</v>
      </c>
      <c r="R87" s="30" t="s">
        <v>4748</v>
      </c>
      <c r="S87" s="27" t="s">
        <v>2001</v>
      </c>
      <c r="T87" s="30">
        <v>145738.334734</v>
      </c>
      <c r="U87" s="27" t="s">
        <v>4748</v>
      </c>
      <c r="V87" s="30" t="s">
        <v>4748</v>
      </c>
      <c r="W87" s="32" t="s">
        <v>2001</v>
      </c>
      <c r="X87" s="30" t="s">
        <v>4748</v>
      </c>
      <c r="Y87" s="32" t="s">
        <v>2001</v>
      </c>
      <c r="Z87" s="30">
        <v>6597.805456</v>
      </c>
      <c r="AA87" s="32" t="s">
        <v>4748</v>
      </c>
      <c r="AB87" s="30" t="s">
        <v>4748</v>
      </c>
      <c r="AC87" s="27" t="s">
        <v>2001</v>
      </c>
      <c r="AD87" s="30" t="s">
        <v>4748</v>
      </c>
      <c r="AE87" s="27" t="s">
        <v>2001</v>
      </c>
      <c r="AF87" s="30">
        <v>1404</v>
      </c>
      <c r="AG87" s="27" t="s">
        <v>4748</v>
      </c>
      <c r="AH87" s="25" t="s">
        <v>4748</v>
      </c>
      <c r="AI87" s="25" t="s">
        <v>4748</v>
      </c>
      <c r="AJ87" s="25" t="s">
        <v>4748</v>
      </c>
      <c r="AK87" s="25" t="s">
        <v>4748</v>
      </c>
      <c r="AL87" s="25" t="s">
        <v>4748</v>
      </c>
      <c r="AM87" s="25" t="s">
        <v>4748</v>
      </c>
      <c r="AN87" s="49" t="s">
        <v>4748</v>
      </c>
      <c r="AO87" s="49" t="s">
        <v>4748</v>
      </c>
      <c r="AP87" s="49">
        <v>22.755910132039535</v>
      </c>
      <c r="AQ87" s="49" t="s">
        <v>4748</v>
      </c>
      <c r="AR87" s="49" t="s">
        <v>4748</v>
      </c>
      <c r="AS87" s="49">
        <v>76.451960731407169</v>
      </c>
      <c r="AT87" s="28" t="s">
        <v>4748</v>
      </c>
      <c r="AU87" s="28" t="s">
        <v>4748</v>
      </c>
      <c r="AV87" s="28" t="s">
        <v>4748</v>
      </c>
    </row>
    <row r="88" spans="1:48" x14ac:dyDescent="0.25">
      <c r="A88" s="162">
        <v>85</v>
      </c>
      <c r="B88" s="3" t="s">
        <v>2022</v>
      </c>
      <c r="C88" s="3" t="s">
        <v>1</v>
      </c>
      <c r="D88" s="6">
        <v>82000</v>
      </c>
      <c r="E88" s="171">
        <v>0</v>
      </c>
      <c r="F88" s="171">
        <v>-2.2646009999999999</v>
      </c>
      <c r="G88" s="171">
        <v>-24.074069999999999</v>
      </c>
      <c r="H88" s="6">
        <v>19007600000000</v>
      </c>
      <c r="I88" s="154">
        <v>231.79999999999998</v>
      </c>
      <c r="J88" s="154">
        <v>0.85616899999999996</v>
      </c>
      <c r="K88" s="6">
        <v>884</v>
      </c>
      <c r="L88" s="6">
        <v>72350000</v>
      </c>
      <c r="M88" s="154">
        <v>40.810418831445794</v>
      </c>
      <c r="N88" s="154">
        <v>4.3746272911708646</v>
      </c>
      <c r="O88" s="154">
        <v>0.86559960000000002</v>
      </c>
      <c r="P88" s="172">
        <v>9638445.6695239991</v>
      </c>
      <c r="Q88" s="168" t="s">
        <v>2001</v>
      </c>
      <c r="R88" s="172">
        <v>9996274.3122930005</v>
      </c>
      <c r="S88" s="168">
        <v>3.7125139782696159E-2</v>
      </c>
      <c r="T88" s="172">
        <v>9801759.5417960007</v>
      </c>
      <c r="U88" s="168">
        <v>-1.9458726763609688E-2</v>
      </c>
      <c r="V88" s="172">
        <v>883454.65289999999</v>
      </c>
      <c r="W88" s="173" t="s">
        <v>2001</v>
      </c>
      <c r="X88" s="172">
        <v>790689.78752899996</v>
      </c>
      <c r="Y88" s="173">
        <v>-0.10500240738615507</v>
      </c>
      <c r="Z88" s="172">
        <v>657058.83166400006</v>
      </c>
      <c r="AA88" s="173">
        <v>-0.16900554170885729</v>
      </c>
      <c r="AB88" s="172">
        <v>3581</v>
      </c>
      <c r="AC88" s="168" t="s">
        <v>2001</v>
      </c>
      <c r="AD88" s="172">
        <v>2985</v>
      </c>
      <c r="AE88" s="168">
        <v>-0.16643395699525276</v>
      </c>
      <c r="AF88" s="172">
        <v>2774</v>
      </c>
      <c r="AG88" s="168">
        <v>-7.0686767169179224E-2</v>
      </c>
      <c r="AH88" s="171" t="s">
        <v>4748</v>
      </c>
      <c r="AI88" s="171">
        <v>7.9917226559361874</v>
      </c>
      <c r="AJ88" s="171">
        <v>6.7479742540360013</v>
      </c>
      <c r="AK88" s="171" t="s">
        <v>4748</v>
      </c>
      <c r="AL88" s="171">
        <v>15.631394592088412</v>
      </c>
      <c r="AM88" s="171">
        <v>17.256824423127181</v>
      </c>
      <c r="AN88" s="170">
        <v>27.161380148655102</v>
      </c>
      <c r="AO88" s="170">
        <v>27.882492213287957</v>
      </c>
      <c r="AP88" s="170">
        <v>26.194766386867951</v>
      </c>
      <c r="AQ88" s="170">
        <v>20.607556729619319</v>
      </c>
      <c r="AR88" s="170">
        <v>28.616497879610286</v>
      </c>
      <c r="AS88" s="170">
        <v>22.195720487279207</v>
      </c>
      <c r="AT88" s="6">
        <v>1000</v>
      </c>
      <c r="AU88" s="6">
        <v>1800</v>
      </c>
      <c r="AV88" s="6" t="s">
        <v>4748</v>
      </c>
    </row>
    <row r="89" spans="1:48" x14ac:dyDescent="0.25">
      <c r="A89" s="162">
        <v>86</v>
      </c>
      <c r="B89" s="3" t="s">
        <v>2267</v>
      </c>
      <c r="C89" s="3" t="s">
        <v>2176</v>
      </c>
      <c r="D89" s="28">
        <v>12500</v>
      </c>
      <c r="E89" s="25">
        <v>13.63636</v>
      </c>
      <c r="F89" s="25">
        <v>108.33329999999999</v>
      </c>
      <c r="G89" s="25">
        <v>16.822430000000001</v>
      </c>
      <c r="H89" s="28">
        <v>114741125000</v>
      </c>
      <c r="I89" s="51">
        <v>9.1792899999999999</v>
      </c>
      <c r="J89" s="51">
        <v>32.42015</v>
      </c>
      <c r="K89" s="28">
        <v>80</v>
      </c>
      <c r="L89" s="28">
        <v>916500</v>
      </c>
      <c r="M89" s="51">
        <v>32.66266004703423</v>
      </c>
      <c r="N89" s="51">
        <v>0.73115771457708967</v>
      </c>
      <c r="O89" s="51" t="s">
        <v>4942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9">
        <v>19.638254550759491</v>
      </c>
      <c r="AO89" s="49">
        <v>21.362746273848433</v>
      </c>
      <c r="AP89" s="49">
        <v>21.511994787544875</v>
      </c>
      <c r="AQ89" s="49">
        <v>54.313356289490812</v>
      </c>
      <c r="AR89" s="49">
        <v>51.895173598366597</v>
      </c>
      <c r="AS89" s="49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62">
        <v>87</v>
      </c>
      <c r="B90" s="3" t="s">
        <v>335</v>
      </c>
      <c r="C90" s="3" t="s">
        <v>2176</v>
      </c>
      <c r="D90" s="28" t="s">
        <v>4942</v>
      </c>
      <c r="E90" s="25" t="s">
        <v>4942</v>
      </c>
      <c r="F90" s="25" t="s">
        <v>4942</v>
      </c>
      <c r="G90" s="25" t="s">
        <v>4942</v>
      </c>
      <c r="H90" s="28" t="s">
        <v>4942</v>
      </c>
      <c r="I90" s="51">
        <v>4.5649999999999995</v>
      </c>
      <c r="J90" s="51">
        <v>87.549629999999993</v>
      </c>
      <c r="K90" s="28">
        <v>0</v>
      </c>
      <c r="L90" s="28" t="s">
        <v>4942</v>
      </c>
      <c r="M90" s="51" t="s">
        <v>4942</v>
      </c>
      <c r="N90" s="51" t="s">
        <v>4942</v>
      </c>
      <c r="O90" s="51" t="s">
        <v>4942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9">
        <v>-47.313026538817368</v>
      </c>
      <c r="AO90" s="49">
        <v>-100.51341583009336</v>
      </c>
      <c r="AP90" s="49">
        <v>8.8096915092991672</v>
      </c>
      <c r="AQ90" s="49">
        <v>210.35107740110428</v>
      </c>
      <c r="AR90" s="49">
        <v>501.38616123757282</v>
      </c>
      <c r="AS90" s="49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62">
        <v>88</v>
      </c>
      <c r="B91" s="3" t="s">
        <v>2270</v>
      </c>
      <c r="C91" s="3" t="s">
        <v>2176</v>
      </c>
      <c r="D91" s="6" t="s">
        <v>4942</v>
      </c>
      <c r="E91" s="171" t="s">
        <v>4942</v>
      </c>
      <c r="F91" s="171" t="s">
        <v>4942</v>
      </c>
      <c r="G91" s="171" t="s">
        <v>4942</v>
      </c>
      <c r="H91" s="6" t="s">
        <v>4942</v>
      </c>
      <c r="I91" s="154">
        <v>0.97200999999999993</v>
      </c>
      <c r="J91" s="154">
        <v>100</v>
      </c>
      <c r="K91" s="6" t="s">
        <v>4942</v>
      </c>
      <c r="L91" s="6" t="s">
        <v>4942</v>
      </c>
      <c r="M91" s="154" t="s">
        <v>4942</v>
      </c>
      <c r="N91" s="154" t="s">
        <v>4942</v>
      </c>
      <c r="O91" s="154" t="s">
        <v>4942</v>
      </c>
      <c r="P91" s="172">
        <v>61412.861787000002</v>
      </c>
      <c r="Q91" s="168" t="s">
        <v>2001</v>
      </c>
      <c r="R91" s="172">
        <v>53224.754551999999</v>
      </c>
      <c r="S91" s="168">
        <v>-0.13332886624627671</v>
      </c>
      <c r="T91" s="172">
        <v>42522.783424000001</v>
      </c>
      <c r="U91" s="168">
        <v>-0.20107131010898865</v>
      </c>
      <c r="V91" s="172">
        <v>307.237368</v>
      </c>
      <c r="W91" s="173" t="s">
        <v>2001</v>
      </c>
      <c r="X91" s="172">
        <v>473.81441100000001</v>
      </c>
      <c r="Y91" s="173">
        <v>0.54217702776310728</v>
      </c>
      <c r="Z91" s="172">
        <v>345.44280300000003</v>
      </c>
      <c r="AA91" s="173">
        <v>-0.270932257482561</v>
      </c>
      <c r="AB91" s="172">
        <v>316</v>
      </c>
      <c r="AC91" s="168" t="s">
        <v>2001</v>
      </c>
      <c r="AD91" s="172">
        <v>487</v>
      </c>
      <c r="AE91" s="168">
        <v>0.54113924050632911</v>
      </c>
      <c r="AF91" s="172">
        <v>355</v>
      </c>
      <c r="AG91" s="168">
        <v>-0.27104722792607805</v>
      </c>
      <c r="AH91" s="171" t="s">
        <v>4748</v>
      </c>
      <c r="AI91" s="171">
        <v>1.1594781715564444</v>
      </c>
      <c r="AJ91" s="171">
        <v>0.75659850419353569</v>
      </c>
      <c r="AK91" s="171" t="s">
        <v>4748</v>
      </c>
      <c r="AL91" s="171" t="s">
        <v>4748</v>
      </c>
      <c r="AM91" s="171" t="s">
        <v>4748</v>
      </c>
      <c r="AN91" s="170">
        <v>15.156641200476296</v>
      </c>
      <c r="AO91" s="170">
        <v>17.255762111644867</v>
      </c>
      <c r="AP91" s="170">
        <v>18.512535462476322</v>
      </c>
      <c r="AQ91" s="170" t="s">
        <v>4748</v>
      </c>
      <c r="AR91" s="170" t="s">
        <v>4748</v>
      </c>
      <c r="AS91" s="170" t="s">
        <v>4748</v>
      </c>
      <c r="AT91" s="6" t="s">
        <v>4748</v>
      </c>
      <c r="AU91" s="6">
        <v>0</v>
      </c>
      <c r="AV91" s="6">
        <v>0</v>
      </c>
    </row>
    <row r="92" spans="1:48" x14ac:dyDescent="0.25">
      <c r="A92" s="162">
        <v>89</v>
      </c>
      <c r="B92" s="3" t="s">
        <v>39</v>
      </c>
      <c r="C92" s="3" t="s">
        <v>1</v>
      </c>
      <c r="D92" s="28">
        <v>22900</v>
      </c>
      <c r="E92" s="25">
        <v>-6.5306119999999996</v>
      </c>
      <c r="F92" s="25">
        <v>-12.761900000000001</v>
      </c>
      <c r="G92" s="25">
        <v>-25.649349999999998</v>
      </c>
      <c r="H92" s="28">
        <v>2685640895500</v>
      </c>
      <c r="I92" s="51">
        <v>117.2769</v>
      </c>
      <c r="J92" s="51">
        <v>99.947590000000005</v>
      </c>
      <c r="K92" s="28">
        <v>10743</v>
      </c>
      <c r="L92" s="28">
        <v>247650000</v>
      </c>
      <c r="M92" s="51">
        <v>18.700969386062329</v>
      </c>
      <c r="N92" s="51">
        <v>1.2433073122481004</v>
      </c>
      <c r="O92" s="51">
        <v>0.25579760000000001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4748</v>
      </c>
      <c r="U92" s="27" t="s">
        <v>4748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4748</v>
      </c>
      <c r="AK92" s="25">
        <v>7.8408427119395192</v>
      </c>
      <c r="AL92" s="25">
        <v>6.3216831809860308</v>
      </c>
      <c r="AM92" s="25" t="s">
        <v>4748</v>
      </c>
      <c r="AN92" s="49" t="s">
        <v>4748</v>
      </c>
      <c r="AO92" s="49" t="s">
        <v>4748</v>
      </c>
      <c r="AP92" s="49" t="s">
        <v>4748</v>
      </c>
      <c r="AQ92" s="49">
        <v>0</v>
      </c>
      <c r="AR92" s="49">
        <v>0</v>
      </c>
      <c r="AS92" s="49" t="s">
        <v>4748</v>
      </c>
      <c r="AT92" s="28">
        <v>600</v>
      </c>
      <c r="AU92" s="28">
        <v>700</v>
      </c>
      <c r="AV92" s="28" t="s">
        <v>4748</v>
      </c>
    </row>
    <row r="93" spans="1:48" x14ac:dyDescent="0.25">
      <c r="A93" s="162">
        <v>90</v>
      </c>
      <c r="B93" s="3" t="s">
        <v>40</v>
      </c>
      <c r="C93" s="3" t="s">
        <v>1</v>
      </c>
      <c r="D93" s="28">
        <v>34200</v>
      </c>
      <c r="E93" s="25">
        <v>-2.4251070000000001</v>
      </c>
      <c r="F93" s="25">
        <v>8.2278479999999998</v>
      </c>
      <c r="G93" s="25">
        <v>5.2307689999999996</v>
      </c>
      <c r="H93" s="28">
        <v>116920064422800</v>
      </c>
      <c r="I93" s="51">
        <v>3418.7149999999997</v>
      </c>
      <c r="J93" s="51">
        <v>4.4166470000000002</v>
      </c>
      <c r="K93" s="28">
        <v>905816.5</v>
      </c>
      <c r="L93" s="28">
        <v>31808750000</v>
      </c>
      <c r="M93" s="51">
        <v>15.909556334449704</v>
      </c>
      <c r="N93" s="51">
        <v>2.1831025754751936</v>
      </c>
      <c r="O93" s="51">
        <v>1.3850659999999999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9" t="s">
        <v>4748</v>
      </c>
      <c r="AO93" s="49" t="s">
        <v>4748</v>
      </c>
      <c r="AP93" s="49" t="s">
        <v>4748</v>
      </c>
      <c r="AQ93" s="49">
        <v>427.88441179096674</v>
      </c>
      <c r="AR93" s="49">
        <v>377.99954128941556</v>
      </c>
      <c r="AS93" s="49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62">
        <v>91</v>
      </c>
      <c r="B94" s="3" t="s">
        <v>336</v>
      </c>
      <c r="C94" s="3" t="s">
        <v>694</v>
      </c>
      <c r="D94" s="28">
        <v>1200</v>
      </c>
      <c r="E94" s="25">
        <v>71.428569999999993</v>
      </c>
      <c r="F94" s="25">
        <v>71.428569999999993</v>
      </c>
      <c r="G94" s="25">
        <v>71.428569999999993</v>
      </c>
      <c r="H94" s="28">
        <v>69216000000</v>
      </c>
      <c r="I94" s="51">
        <v>57.68</v>
      </c>
      <c r="J94" s="51">
        <v>77.52167</v>
      </c>
      <c r="K94" s="28">
        <v>1101535</v>
      </c>
      <c r="L94" s="28">
        <v>1121750000</v>
      </c>
      <c r="M94" s="51">
        <v>83.297873891183798</v>
      </c>
      <c r="N94" s="51">
        <v>0.11436856548638742</v>
      </c>
      <c r="O94" s="51">
        <v>0.89698120000000003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9">
        <v>53.203583885780191</v>
      </c>
      <c r="AO94" s="49">
        <v>18.443879656130346</v>
      </c>
      <c r="AP94" s="49">
        <v>15.287255270636656</v>
      </c>
      <c r="AQ94" s="49">
        <v>5.3687994060795479</v>
      </c>
      <c r="AR94" s="49">
        <v>15.771473767619595</v>
      </c>
      <c r="AS94" s="49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62">
        <v>92</v>
      </c>
      <c r="B95" s="3" t="s">
        <v>4953</v>
      </c>
      <c r="C95" s="3" t="s">
        <v>2176</v>
      </c>
      <c r="D95" s="6" t="s">
        <v>4942</v>
      </c>
      <c r="E95" s="171" t="s">
        <v>4942</v>
      </c>
      <c r="F95" s="171" t="s">
        <v>4942</v>
      </c>
      <c r="G95" s="171" t="s">
        <v>4942</v>
      </c>
      <c r="H95" s="6" t="s">
        <v>4942</v>
      </c>
      <c r="I95" s="154">
        <v>8.5589999999999993</v>
      </c>
      <c r="J95" s="154">
        <v>100</v>
      </c>
      <c r="K95" s="6" t="s">
        <v>4942</v>
      </c>
      <c r="L95" s="6" t="s">
        <v>4942</v>
      </c>
      <c r="M95" s="154" t="s">
        <v>4942</v>
      </c>
      <c r="N95" s="154" t="s">
        <v>4942</v>
      </c>
      <c r="O95" s="154" t="s">
        <v>4942</v>
      </c>
      <c r="P95" s="172" t="s">
        <v>2001</v>
      </c>
      <c r="Q95" s="168" t="s">
        <v>2001</v>
      </c>
      <c r="R95" s="172" t="s">
        <v>2001</v>
      </c>
      <c r="S95" s="168" t="s">
        <v>2001</v>
      </c>
      <c r="T95" s="172" t="s">
        <v>2001</v>
      </c>
      <c r="U95" s="168" t="s">
        <v>2001</v>
      </c>
      <c r="V95" s="172" t="s">
        <v>2001</v>
      </c>
      <c r="W95" s="173" t="s">
        <v>2001</v>
      </c>
      <c r="X95" s="172" t="s">
        <v>2001</v>
      </c>
      <c r="Y95" s="173" t="s">
        <v>2001</v>
      </c>
      <c r="Z95" s="172" t="s">
        <v>2001</v>
      </c>
      <c r="AA95" s="173" t="s">
        <v>2001</v>
      </c>
      <c r="AB95" s="172" t="s">
        <v>2001</v>
      </c>
      <c r="AC95" s="168" t="s">
        <v>2001</v>
      </c>
      <c r="AD95" s="172" t="s">
        <v>2001</v>
      </c>
      <c r="AE95" s="168" t="s">
        <v>2001</v>
      </c>
      <c r="AF95" s="172" t="s">
        <v>2001</v>
      </c>
      <c r="AG95" s="168" t="s">
        <v>2001</v>
      </c>
      <c r="AH95" s="171" t="s">
        <v>2001</v>
      </c>
      <c r="AI95" s="171" t="s">
        <v>2001</v>
      </c>
      <c r="AJ95" s="171" t="s">
        <v>2001</v>
      </c>
      <c r="AK95" s="171" t="s">
        <v>2001</v>
      </c>
      <c r="AL95" s="171" t="s">
        <v>2001</v>
      </c>
      <c r="AM95" s="171" t="s">
        <v>2001</v>
      </c>
      <c r="AN95" s="170" t="s">
        <v>2001</v>
      </c>
      <c r="AO95" s="170" t="s">
        <v>2001</v>
      </c>
      <c r="AP95" s="170" t="s">
        <v>2001</v>
      </c>
      <c r="AQ95" s="170" t="s">
        <v>2001</v>
      </c>
      <c r="AR95" s="170" t="s">
        <v>2001</v>
      </c>
      <c r="AS95" s="170" t="s">
        <v>2001</v>
      </c>
      <c r="AT95" s="6" t="s">
        <v>2001</v>
      </c>
      <c r="AU95" s="6" t="s">
        <v>2001</v>
      </c>
      <c r="AV95" s="6" t="s">
        <v>2001</v>
      </c>
    </row>
    <row r="96" spans="1:48" x14ac:dyDescent="0.25">
      <c r="A96" s="162">
        <v>93</v>
      </c>
      <c r="B96" s="3" t="s">
        <v>337</v>
      </c>
      <c r="C96" s="3" t="s">
        <v>694</v>
      </c>
      <c r="D96" s="6">
        <v>6800</v>
      </c>
      <c r="E96" s="171">
        <v>-9.3333329999999997</v>
      </c>
      <c r="F96" s="171">
        <v>-25.274730000000002</v>
      </c>
      <c r="G96" s="171">
        <v>-22.727270000000001</v>
      </c>
      <c r="H96" s="6">
        <v>79816550400</v>
      </c>
      <c r="I96" s="154">
        <v>11.737729999999999</v>
      </c>
      <c r="J96" s="154">
        <v>80.482799999999997</v>
      </c>
      <c r="K96" s="6">
        <v>460.5</v>
      </c>
      <c r="L96" s="6">
        <v>2835500</v>
      </c>
      <c r="M96" s="154" t="s">
        <v>4942</v>
      </c>
      <c r="N96" s="154">
        <v>0.57684364370648566</v>
      </c>
      <c r="O96" s="154" t="s">
        <v>4942</v>
      </c>
      <c r="P96" s="172">
        <v>126899.615393</v>
      </c>
      <c r="Q96" s="168">
        <v>0.68579378302848903</v>
      </c>
      <c r="R96" s="172" t="s">
        <v>4748</v>
      </c>
      <c r="S96" s="168" t="s">
        <v>2001</v>
      </c>
      <c r="T96" s="172">
        <v>182920.006383</v>
      </c>
      <c r="U96" s="168" t="s">
        <v>4748</v>
      </c>
      <c r="V96" s="172">
        <v>20693.791530999999</v>
      </c>
      <c r="W96" s="173">
        <v>1.6195852015407417</v>
      </c>
      <c r="X96" s="172" t="s">
        <v>4748</v>
      </c>
      <c r="Y96" s="173" t="s">
        <v>2001</v>
      </c>
      <c r="Z96" s="172">
        <v>3003.6114389999998</v>
      </c>
      <c r="AA96" s="173" t="s">
        <v>4748</v>
      </c>
      <c r="AB96" s="172">
        <v>1763</v>
      </c>
      <c r="AC96" s="168">
        <v>0.52508650519031153</v>
      </c>
      <c r="AD96" s="172" t="s">
        <v>4748</v>
      </c>
      <c r="AE96" s="168" t="s">
        <v>2001</v>
      </c>
      <c r="AF96" s="172">
        <v>256</v>
      </c>
      <c r="AG96" s="168" t="s">
        <v>4748</v>
      </c>
      <c r="AH96" s="171">
        <v>9.2280890331029966</v>
      </c>
      <c r="AI96" s="171" t="s">
        <v>4748</v>
      </c>
      <c r="AJ96" s="171">
        <v>1.127602733483356</v>
      </c>
      <c r="AK96" s="171">
        <v>15.042848202111594</v>
      </c>
      <c r="AL96" s="171" t="s">
        <v>4748</v>
      </c>
      <c r="AM96" s="171">
        <v>1.9948724995762595</v>
      </c>
      <c r="AN96" s="170">
        <v>25.722397160866862</v>
      </c>
      <c r="AO96" s="170" t="s">
        <v>4748</v>
      </c>
      <c r="AP96" s="170">
        <v>15.065414056076222</v>
      </c>
      <c r="AQ96" s="170">
        <v>39.807820779676263</v>
      </c>
      <c r="AR96" s="170">
        <v>38.034322450326741</v>
      </c>
      <c r="AS96" s="170">
        <v>45.769995974688463</v>
      </c>
      <c r="AT96" s="6">
        <v>0</v>
      </c>
      <c r="AU96" s="6" t="s">
        <v>4748</v>
      </c>
      <c r="AV96" s="6">
        <v>0</v>
      </c>
    </row>
    <row r="97" spans="1:48" x14ac:dyDescent="0.25">
      <c r="A97" s="162">
        <v>94</v>
      </c>
      <c r="B97" s="3" t="s">
        <v>338</v>
      </c>
      <c r="C97" s="3" t="s">
        <v>694</v>
      </c>
      <c r="D97" s="6">
        <v>2900</v>
      </c>
      <c r="E97" s="171">
        <v>-9.375</v>
      </c>
      <c r="F97" s="171">
        <v>-21.62162</v>
      </c>
      <c r="G97" s="171">
        <v>0</v>
      </c>
      <c r="H97" s="6">
        <v>30450000000</v>
      </c>
      <c r="I97" s="154">
        <v>10.5</v>
      </c>
      <c r="J97" s="154">
        <v>60.928280000000001</v>
      </c>
      <c r="K97" s="6">
        <v>825.5</v>
      </c>
      <c r="L97" s="6">
        <v>2535500</v>
      </c>
      <c r="M97" s="154" t="s">
        <v>4942</v>
      </c>
      <c r="N97" s="154">
        <v>0.2087623449593301</v>
      </c>
      <c r="O97" s="154" t="s">
        <v>4942</v>
      </c>
      <c r="P97" s="172">
        <v>877346.55264600005</v>
      </c>
      <c r="Q97" s="168">
        <v>-0.35330564542625664</v>
      </c>
      <c r="R97" s="172">
        <v>647926.91345400002</v>
      </c>
      <c r="S97" s="168">
        <v>-0.26149260916349482</v>
      </c>
      <c r="T97" s="172">
        <v>489157.03544599999</v>
      </c>
      <c r="U97" s="168">
        <v>-0.24504288170655222</v>
      </c>
      <c r="V97" s="172">
        <v>2612.2497440000002</v>
      </c>
      <c r="W97" s="173">
        <v>0.7014215183595891</v>
      </c>
      <c r="X97" s="172">
        <v>4996.2349940000004</v>
      </c>
      <c r="Y97" s="173">
        <v>0.91261766049578763</v>
      </c>
      <c r="Z97" s="172">
        <v>2472.092083</v>
      </c>
      <c r="AA97" s="173">
        <v>-0.50520900518715672</v>
      </c>
      <c r="AB97" s="172">
        <v>474.5454545454545</v>
      </c>
      <c r="AC97" s="168">
        <v>0.70032573289902289</v>
      </c>
      <c r="AD97" s="172">
        <v>568</v>
      </c>
      <c r="AE97" s="168">
        <v>0.19693486590038334</v>
      </c>
      <c r="AF97" s="172">
        <v>235</v>
      </c>
      <c r="AG97" s="168">
        <v>-0.58626760563380287</v>
      </c>
      <c r="AH97" s="171">
        <v>0.35801261883138785</v>
      </c>
      <c r="AI97" s="171">
        <v>0.78811074755621524</v>
      </c>
      <c r="AJ97" s="171">
        <v>0.42385658327019476</v>
      </c>
      <c r="AK97" s="171">
        <v>3.0906557730542294</v>
      </c>
      <c r="AL97" s="171">
        <v>4.2984717129991044</v>
      </c>
      <c r="AM97" s="171">
        <v>1.7546872872761965</v>
      </c>
      <c r="AN97" s="170">
        <v>16.210925817518618</v>
      </c>
      <c r="AO97" s="170">
        <v>17.709500249389841</v>
      </c>
      <c r="AP97" s="170">
        <v>19.117863681493262</v>
      </c>
      <c r="AQ97" s="170">
        <v>447.01437458331793</v>
      </c>
      <c r="AR97" s="170">
        <v>211.41355959479813</v>
      </c>
      <c r="AS97" s="170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62">
        <v>95</v>
      </c>
      <c r="B98" s="3" t="s">
        <v>2273</v>
      </c>
      <c r="C98" s="3" t="s">
        <v>2176</v>
      </c>
      <c r="D98" s="28">
        <v>6100</v>
      </c>
      <c r="E98" s="25">
        <v>0</v>
      </c>
      <c r="F98" s="25">
        <v>-10.294119999999999</v>
      </c>
      <c r="G98" s="25">
        <v>-12.857139999999999</v>
      </c>
      <c r="H98" s="28">
        <v>365996791400</v>
      </c>
      <c r="I98" s="51">
        <v>59.999469999999995</v>
      </c>
      <c r="J98" s="51">
        <v>49.225909999999999</v>
      </c>
      <c r="K98" s="28">
        <v>2898.2</v>
      </c>
      <c r="L98" s="28">
        <v>17454000</v>
      </c>
      <c r="M98" s="51">
        <v>17.784256559766764</v>
      </c>
      <c r="N98" s="51">
        <v>0.56667069474920362</v>
      </c>
      <c r="O98" s="51">
        <v>0.21164659999999999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4748</v>
      </c>
      <c r="U98" s="27" t="s">
        <v>4748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4748</v>
      </c>
      <c r="AK98" s="25">
        <v>3.5892574476553434</v>
      </c>
      <c r="AL98" s="25">
        <v>2.324431595233257</v>
      </c>
      <c r="AM98" s="25" t="s">
        <v>4748</v>
      </c>
      <c r="AN98" s="49" t="s">
        <v>4748</v>
      </c>
      <c r="AO98" s="49" t="s">
        <v>4748</v>
      </c>
      <c r="AP98" s="49" t="s">
        <v>4748</v>
      </c>
      <c r="AQ98" s="49">
        <v>0</v>
      </c>
      <c r="AR98" s="49">
        <v>0</v>
      </c>
      <c r="AS98" s="49" t="s">
        <v>4748</v>
      </c>
      <c r="AT98" s="28">
        <v>0</v>
      </c>
      <c r="AU98" s="28">
        <v>140</v>
      </c>
      <c r="AV98" s="28" t="s">
        <v>4748</v>
      </c>
    </row>
    <row r="99" spans="1:48" x14ac:dyDescent="0.25">
      <c r="A99" s="162">
        <v>96</v>
      </c>
      <c r="B99" s="3" t="s">
        <v>2276</v>
      </c>
      <c r="C99" s="3" t="s">
        <v>2176</v>
      </c>
      <c r="D99" s="28" t="s">
        <v>4942</v>
      </c>
      <c r="E99" s="25" t="s">
        <v>4942</v>
      </c>
      <c r="F99" s="25" t="s">
        <v>4942</v>
      </c>
      <c r="G99" s="25" t="s">
        <v>4942</v>
      </c>
      <c r="H99" s="28" t="s">
        <v>4942</v>
      </c>
      <c r="I99" s="51">
        <v>5</v>
      </c>
      <c r="J99" s="51">
        <v>100</v>
      </c>
      <c r="K99" s="28" t="s">
        <v>4942</v>
      </c>
      <c r="L99" s="28" t="s">
        <v>4942</v>
      </c>
      <c r="M99" s="51" t="s">
        <v>4942</v>
      </c>
      <c r="N99" s="51" t="s">
        <v>4942</v>
      </c>
      <c r="O99" s="51" t="s">
        <v>4942</v>
      </c>
      <c r="P99" s="30" t="s">
        <v>4748</v>
      </c>
      <c r="Q99" s="27" t="s">
        <v>2001</v>
      </c>
      <c r="R99" s="30">
        <v>135219.99213299999</v>
      </c>
      <c r="S99" s="27" t="s">
        <v>2001</v>
      </c>
      <c r="T99" s="30">
        <v>156509.314835</v>
      </c>
      <c r="U99" s="27">
        <v>0.15744212350685691</v>
      </c>
      <c r="V99" s="30" t="s">
        <v>4748</v>
      </c>
      <c r="W99" s="32" t="s">
        <v>2001</v>
      </c>
      <c r="X99" s="30">
        <v>1948.54126</v>
      </c>
      <c r="Y99" s="32" t="s">
        <v>2001</v>
      </c>
      <c r="Z99" s="30">
        <v>1598.4316490000001</v>
      </c>
      <c r="AA99" s="32">
        <v>-0.17967780215236492</v>
      </c>
      <c r="AB99" s="30" t="s">
        <v>4748</v>
      </c>
      <c r="AC99" s="27" t="s">
        <v>2001</v>
      </c>
      <c r="AD99" s="30">
        <v>353</v>
      </c>
      <c r="AE99" s="27" t="s">
        <v>2001</v>
      </c>
      <c r="AF99" s="30">
        <v>320</v>
      </c>
      <c r="AG99" s="27">
        <v>-9.3484419263456089E-2</v>
      </c>
      <c r="AH99" s="25" t="s">
        <v>4748</v>
      </c>
      <c r="AI99" s="25" t="s">
        <v>4748</v>
      </c>
      <c r="AJ99" s="25">
        <v>1.6468783644710945</v>
      </c>
      <c r="AK99" s="25" t="s">
        <v>4748</v>
      </c>
      <c r="AL99" s="25" t="s">
        <v>4748</v>
      </c>
      <c r="AM99" s="25">
        <v>3.050850723716684</v>
      </c>
      <c r="AN99" s="49" t="s">
        <v>4748</v>
      </c>
      <c r="AO99" s="49">
        <v>12.54571150271493</v>
      </c>
      <c r="AP99" s="49">
        <v>10.021217663967807</v>
      </c>
      <c r="AQ99" s="49" t="s">
        <v>4748</v>
      </c>
      <c r="AR99" s="49">
        <v>34.655490898079222</v>
      </c>
      <c r="AS99" s="49">
        <v>64.903638985907648</v>
      </c>
      <c r="AT99" s="28" t="s">
        <v>4748</v>
      </c>
      <c r="AU99" s="28">
        <v>250</v>
      </c>
      <c r="AV99" s="28">
        <v>230</v>
      </c>
    </row>
    <row r="100" spans="1:48" x14ac:dyDescent="0.25">
      <c r="A100" s="162">
        <v>97</v>
      </c>
      <c r="B100" s="3" t="s">
        <v>2279</v>
      </c>
      <c r="C100" s="3" t="s">
        <v>2176</v>
      </c>
      <c r="D100" s="6">
        <v>18000</v>
      </c>
      <c r="E100" s="171">
        <v>1.123596</v>
      </c>
      <c r="F100" s="171">
        <v>42.857140000000001</v>
      </c>
      <c r="G100" s="171">
        <v>-30.76923</v>
      </c>
      <c r="H100" s="6">
        <v>72000000000</v>
      </c>
      <c r="I100" s="154">
        <v>4</v>
      </c>
      <c r="J100" s="154">
        <v>99.742000000000004</v>
      </c>
      <c r="K100" s="6">
        <v>215</v>
      </c>
      <c r="L100" s="6">
        <v>3697000</v>
      </c>
      <c r="M100" s="154">
        <v>7.2904009720534626</v>
      </c>
      <c r="N100" s="154">
        <v>0.44328319173445635</v>
      </c>
      <c r="O100" s="154" t="s">
        <v>4942</v>
      </c>
      <c r="P100" s="172" t="s">
        <v>4748</v>
      </c>
      <c r="Q100" s="168" t="s">
        <v>2001</v>
      </c>
      <c r="R100" s="172">
        <v>580813.89147599996</v>
      </c>
      <c r="S100" s="168" t="s">
        <v>2001</v>
      </c>
      <c r="T100" s="172">
        <v>615996.41863199999</v>
      </c>
      <c r="U100" s="168">
        <v>6.0574527696973683E-2</v>
      </c>
      <c r="V100" s="172" t="s">
        <v>4748</v>
      </c>
      <c r="W100" s="173" t="s">
        <v>2001</v>
      </c>
      <c r="X100" s="172">
        <v>21206.813848000002</v>
      </c>
      <c r="Y100" s="173" t="s">
        <v>2001</v>
      </c>
      <c r="Z100" s="172">
        <v>12456.241738000001</v>
      </c>
      <c r="AA100" s="173">
        <v>-0.41263021275707856</v>
      </c>
      <c r="AB100" s="172" t="s">
        <v>4748</v>
      </c>
      <c r="AC100" s="168" t="s">
        <v>2001</v>
      </c>
      <c r="AD100" s="172">
        <v>5302</v>
      </c>
      <c r="AE100" s="168" t="s">
        <v>2001</v>
      </c>
      <c r="AF100" s="172">
        <v>2469</v>
      </c>
      <c r="AG100" s="168">
        <v>-0.53432666918144101</v>
      </c>
      <c r="AH100" s="171" t="s">
        <v>4748</v>
      </c>
      <c r="AI100" s="171" t="s">
        <v>4748</v>
      </c>
      <c r="AJ100" s="171">
        <v>6.6821553615796878</v>
      </c>
      <c r="AK100" s="171" t="s">
        <v>4748</v>
      </c>
      <c r="AL100" s="171" t="s">
        <v>4748</v>
      </c>
      <c r="AM100" s="171">
        <v>6.0137325857735897</v>
      </c>
      <c r="AN100" s="170" t="s">
        <v>4748</v>
      </c>
      <c r="AO100" s="170">
        <v>11.719181043866712</v>
      </c>
      <c r="AP100" s="170">
        <v>10.386873303759192</v>
      </c>
      <c r="AQ100" s="170" t="s">
        <v>4748</v>
      </c>
      <c r="AR100" s="170">
        <v>0</v>
      </c>
      <c r="AS100" s="170">
        <v>0</v>
      </c>
      <c r="AT100" s="6" t="s">
        <v>4748</v>
      </c>
      <c r="AU100" s="6" t="s">
        <v>4748</v>
      </c>
      <c r="AV100" s="6">
        <v>2700</v>
      </c>
    </row>
    <row r="101" spans="1:48" x14ac:dyDescent="0.25">
      <c r="A101" s="162">
        <v>98</v>
      </c>
      <c r="B101" s="3" t="s">
        <v>4991</v>
      </c>
      <c r="C101" s="3" t="s">
        <v>2176</v>
      </c>
      <c r="D101" s="28" t="s">
        <v>4942</v>
      </c>
      <c r="E101" s="25" t="s">
        <v>4942</v>
      </c>
      <c r="F101" s="25" t="s">
        <v>4942</v>
      </c>
      <c r="G101" s="25" t="s">
        <v>4942</v>
      </c>
      <c r="H101" s="28" t="s">
        <v>4942</v>
      </c>
      <c r="I101" s="51">
        <v>11.168799999999999</v>
      </c>
      <c r="J101" s="51">
        <v>100</v>
      </c>
      <c r="K101" s="28" t="s">
        <v>4942</v>
      </c>
      <c r="L101" s="28" t="s">
        <v>4942</v>
      </c>
      <c r="M101" s="51" t="s">
        <v>4942</v>
      </c>
      <c r="N101" s="51" t="s">
        <v>4942</v>
      </c>
      <c r="O101" s="51" t="s">
        <v>4942</v>
      </c>
      <c r="P101" s="30" t="s">
        <v>2001</v>
      </c>
      <c r="Q101" s="27" t="s">
        <v>2001</v>
      </c>
      <c r="R101" s="30" t="s">
        <v>2001</v>
      </c>
      <c r="S101" s="27" t="s">
        <v>2001</v>
      </c>
      <c r="T101" s="30" t="s">
        <v>2001</v>
      </c>
      <c r="U101" s="27" t="s">
        <v>2001</v>
      </c>
      <c r="V101" s="30" t="s">
        <v>2001</v>
      </c>
      <c r="W101" s="32" t="s">
        <v>2001</v>
      </c>
      <c r="X101" s="30" t="s">
        <v>2001</v>
      </c>
      <c r="Y101" s="32" t="s">
        <v>2001</v>
      </c>
      <c r="Z101" s="30" t="s">
        <v>2001</v>
      </c>
      <c r="AA101" s="32" t="s">
        <v>2001</v>
      </c>
      <c r="AB101" s="30" t="s">
        <v>2001</v>
      </c>
      <c r="AC101" s="27" t="s">
        <v>2001</v>
      </c>
      <c r="AD101" s="30" t="s">
        <v>2001</v>
      </c>
      <c r="AE101" s="27" t="s">
        <v>2001</v>
      </c>
      <c r="AF101" s="30" t="s">
        <v>2001</v>
      </c>
      <c r="AG101" s="27" t="s">
        <v>2001</v>
      </c>
      <c r="AH101" s="25" t="s">
        <v>2001</v>
      </c>
      <c r="AI101" s="25" t="s">
        <v>2001</v>
      </c>
      <c r="AJ101" s="25" t="s">
        <v>2001</v>
      </c>
      <c r="AK101" s="25" t="s">
        <v>2001</v>
      </c>
      <c r="AL101" s="25" t="s">
        <v>2001</v>
      </c>
      <c r="AM101" s="25" t="s">
        <v>2001</v>
      </c>
      <c r="AN101" s="49" t="s">
        <v>2001</v>
      </c>
      <c r="AO101" s="49" t="s">
        <v>2001</v>
      </c>
      <c r="AP101" s="49" t="s">
        <v>2001</v>
      </c>
      <c r="AQ101" s="49" t="s">
        <v>2001</v>
      </c>
      <c r="AR101" s="49" t="s">
        <v>2001</v>
      </c>
      <c r="AS101" s="49" t="s">
        <v>2001</v>
      </c>
      <c r="AT101" s="28" t="s">
        <v>2001</v>
      </c>
      <c r="AU101" s="28" t="s">
        <v>2001</v>
      </c>
      <c r="AV101" s="28" t="s">
        <v>2001</v>
      </c>
    </row>
    <row r="102" spans="1:48" x14ac:dyDescent="0.25">
      <c r="A102" s="162">
        <v>99</v>
      </c>
      <c r="B102" s="3" t="s">
        <v>41</v>
      </c>
      <c r="C102" s="3" t="s">
        <v>1</v>
      </c>
      <c r="D102" s="28">
        <v>14150</v>
      </c>
      <c r="E102" s="25">
        <v>-3.082192</v>
      </c>
      <c r="F102" s="25">
        <v>-0.3521127</v>
      </c>
      <c r="G102" s="25">
        <v>0</v>
      </c>
      <c r="H102" s="28">
        <v>175355714500</v>
      </c>
      <c r="I102" s="51">
        <v>12.392629999999999</v>
      </c>
      <c r="J102" s="51">
        <v>44.597810000000003</v>
      </c>
      <c r="K102" s="28">
        <v>7759</v>
      </c>
      <c r="L102" s="28">
        <v>108978200</v>
      </c>
      <c r="M102" s="51">
        <v>14.105754325244707</v>
      </c>
      <c r="N102" s="51">
        <v>0.89381890745393289</v>
      </c>
      <c r="O102" s="51">
        <v>0.48946260000000003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9">
        <v>25.035169383349555</v>
      </c>
      <c r="AO102" s="49">
        <v>17.73151746242657</v>
      </c>
      <c r="AP102" s="49">
        <v>14.619030524309839</v>
      </c>
      <c r="AQ102" s="49">
        <v>3.4817626859455899</v>
      </c>
      <c r="AR102" s="49">
        <v>3.0198711433873093</v>
      </c>
      <c r="AS102" s="49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62">
        <v>100</v>
      </c>
      <c r="B103" s="3" t="s">
        <v>2282</v>
      </c>
      <c r="C103" s="3" t="s">
        <v>2176</v>
      </c>
      <c r="D103" s="6" t="s">
        <v>4942</v>
      </c>
      <c r="E103" s="171" t="s">
        <v>4942</v>
      </c>
      <c r="F103" s="171" t="s">
        <v>4942</v>
      </c>
      <c r="G103" s="171" t="s">
        <v>4942</v>
      </c>
      <c r="H103" s="6" t="s">
        <v>4942</v>
      </c>
      <c r="I103" s="154">
        <v>2.7532799999999997</v>
      </c>
      <c r="J103" s="154">
        <v>94.479320000000001</v>
      </c>
      <c r="K103" s="6">
        <v>0</v>
      </c>
      <c r="L103" s="6" t="s">
        <v>4942</v>
      </c>
      <c r="M103" s="154" t="s">
        <v>4942</v>
      </c>
      <c r="N103" s="154" t="s">
        <v>4942</v>
      </c>
      <c r="O103" s="154" t="s">
        <v>4942</v>
      </c>
      <c r="P103" s="172" t="s">
        <v>4748</v>
      </c>
      <c r="Q103" s="168" t="s">
        <v>2001</v>
      </c>
      <c r="R103" s="172">
        <v>73865.254048999996</v>
      </c>
      <c r="S103" s="168" t="s">
        <v>2001</v>
      </c>
      <c r="T103" s="172">
        <v>74000.957897</v>
      </c>
      <c r="U103" s="168">
        <v>1.837181090719363E-3</v>
      </c>
      <c r="V103" s="172" t="s">
        <v>4748</v>
      </c>
      <c r="W103" s="173" t="s">
        <v>2001</v>
      </c>
      <c r="X103" s="172">
        <v>3171.5852580000001</v>
      </c>
      <c r="Y103" s="173" t="s">
        <v>2001</v>
      </c>
      <c r="Z103" s="172">
        <v>2358.4903960000001</v>
      </c>
      <c r="AA103" s="173">
        <v>-0.25636859672904933</v>
      </c>
      <c r="AB103" s="172" t="s">
        <v>4748</v>
      </c>
      <c r="AC103" s="168" t="s">
        <v>2001</v>
      </c>
      <c r="AD103" s="172">
        <v>1151.9297919999999</v>
      </c>
      <c r="AE103" s="168" t="s">
        <v>2001</v>
      </c>
      <c r="AF103" s="172">
        <v>857</v>
      </c>
      <c r="AG103" s="168">
        <v>-0.25603104811443222</v>
      </c>
      <c r="AH103" s="171" t="s">
        <v>4748</v>
      </c>
      <c r="AI103" s="171" t="s">
        <v>4748</v>
      </c>
      <c r="AJ103" s="171">
        <v>2.4725710464262485</v>
      </c>
      <c r="AK103" s="171" t="s">
        <v>4748</v>
      </c>
      <c r="AL103" s="171" t="s">
        <v>4748</v>
      </c>
      <c r="AM103" s="171">
        <v>7.9834997781794339</v>
      </c>
      <c r="AN103" s="170" t="s">
        <v>4748</v>
      </c>
      <c r="AO103" s="170">
        <v>18.427072978007676</v>
      </c>
      <c r="AP103" s="170">
        <v>20.315494996598503</v>
      </c>
      <c r="AQ103" s="170" t="s">
        <v>4748</v>
      </c>
      <c r="AR103" s="170">
        <v>0</v>
      </c>
      <c r="AS103" s="170">
        <v>12.345539138252295</v>
      </c>
      <c r="AT103" s="6" t="s">
        <v>4748</v>
      </c>
      <c r="AU103" s="6" t="s">
        <v>4748</v>
      </c>
      <c r="AV103" s="6">
        <v>630</v>
      </c>
    </row>
    <row r="104" spans="1:48" x14ac:dyDescent="0.25">
      <c r="A104" s="162">
        <v>101</v>
      </c>
      <c r="B104" s="3" t="s">
        <v>4710</v>
      </c>
      <c r="C104" s="3" t="s">
        <v>2176</v>
      </c>
      <c r="D104" s="28">
        <v>47300</v>
      </c>
      <c r="E104" s="25">
        <v>-0.63025209999999998</v>
      </c>
      <c r="F104" s="25">
        <v>-0.63025209999999998</v>
      </c>
      <c r="G104" s="25">
        <v>27.83784</v>
      </c>
      <c r="H104" s="28">
        <v>155153080000.00003</v>
      </c>
      <c r="I104" s="51">
        <v>2.0798000000000001</v>
      </c>
      <c r="J104" s="51">
        <v>48.956629999999997</v>
      </c>
      <c r="K104" s="28">
        <v>5</v>
      </c>
      <c r="L104" s="28">
        <v>236500</v>
      </c>
      <c r="M104" s="51">
        <v>4.7719935431799838</v>
      </c>
      <c r="N104" s="51">
        <v>1.7507325658031703</v>
      </c>
      <c r="O104" s="51" t="s">
        <v>4942</v>
      </c>
      <c r="P104" s="30" t="s">
        <v>4748</v>
      </c>
      <c r="Q104" s="27" t="s">
        <v>2001</v>
      </c>
      <c r="R104" s="30" t="s">
        <v>4748</v>
      </c>
      <c r="S104" s="27" t="s">
        <v>2001</v>
      </c>
      <c r="T104" s="30">
        <v>864647.20649400004</v>
      </c>
      <c r="U104" s="27" t="s">
        <v>4748</v>
      </c>
      <c r="V104" s="30" t="s">
        <v>4748</v>
      </c>
      <c r="W104" s="32" t="s">
        <v>2001</v>
      </c>
      <c r="X104" s="30" t="s">
        <v>4748</v>
      </c>
      <c r="Y104" s="32" t="s">
        <v>2001</v>
      </c>
      <c r="Z104" s="30">
        <v>18975.825121000002</v>
      </c>
      <c r="AA104" s="32" t="s">
        <v>4748</v>
      </c>
      <c r="AB104" s="30" t="s">
        <v>4748</v>
      </c>
      <c r="AC104" s="27" t="s">
        <v>2001</v>
      </c>
      <c r="AD104" s="30" t="s">
        <v>4748</v>
      </c>
      <c r="AE104" s="27" t="s">
        <v>2001</v>
      </c>
      <c r="AF104" s="30">
        <v>6937</v>
      </c>
      <c r="AG104" s="27" t="s">
        <v>4748</v>
      </c>
      <c r="AH104" s="25" t="s">
        <v>4748</v>
      </c>
      <c r="AI104" s="25" t="s">
        <v>4748</v>
      </c>
      <c r="AJ104" s="25" t="s">
        <v>4748</v>
      </c>
      <c r="AK104" s="25" t="s">
        <v>4748</v>
      </c>
      <c r="AL104" s="25" t="s">
        <v>4748</v>
      </c>
      <c r="AM104" s="25" t="s">
        <v>4748</v>
      </c>
      <c r="AN104" s="49" t="s">
        <v>4748</v>
      </c>
      <c r="AO104" s="49" t="s">
        <v>4748</v>
      </c>
      <c r="AP104" s="49">
        <v>6.6936781909792238</v>
      </c>
      <c r="AQ104" s="49" t="s">
        <v>4748</v>
      </c>
      <c r="AR104" s="49" t="s">
        <v>4748</v>
      </c>
      <c r="AS104" s="49">
        <v>41.783494765692744</v>
      </c>
      <c r="AT104" s="28" t="s">
        <v>4748</v>
      </c>
      <c r="AU104" s="28" t="s">
        <v>4748</v>
      </c>
      <c r="AV104" s="28" t="s">
        <v>4748</v>
      </c>
    </row>
    <row r="105" spans="1:48" x14ac:dyDescent="0.25">
      <c r="A105" s="162">
        <v>102</v>
      </c>
      <c r="B105" s="3" t="s">
        <v>42</v>
      </c>
      <c r="C105" s="3" t="s">
        <v>1</v>
      </c>
      <c r="D105" s="28">
        <v>26500</v>
      </c>
      <c r="E105" s="25">
        <v>2.3166020000000001</v>
      </c>
      <c r="F105" s="25">
        <v>30.221129999999999</v>
      </c>
      <c r="G105" s="25">
        <v>-11.5192</v>
      </c>
      <c r="H105" s="28">
        <v>2420881980500</v>
      </c>
      <c r="I105" s="51">
        <v>91.354039999999998</v>
      </c>
      <c r="J105" s="51">
        <v>43.562359999999998</v>
      </c>
      <c r="K105" s="28">
        <v>163656</v>
      </c>
      <c r="L105" s="28">
        <v>4243200000</v>
      </c>
      <c r="M105" s="51">
        <v>20.528752556887117</v>
      </c>
      <c r="N105" s="51">
        <v>1.059674230126433</v>
      </c>
      <c r="O105" s="51">
        <v>0.70095070000000004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9" t="s">
        <v>4748</v>
      </c>
      <c r="AO105" s="49" t="s">
        <v>4748</v>
      </c>
      <c r="AP105" s="49" t="s">
        <v>4748</v>
      </c>
      <c r="AQ105" s="49">
        <v>0</v>
      </c>
      <c r="AR105" s="49">
        <v>0</v>
      </c>
      <c r="AS105" s="49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62">
        <v>103</v>
      </c>
      <c r="B106" s="3" t="s">
        <v>2285</v>
      </c>
      <c r="C106" s="3" t="s">
        <v>2176</v>
      </c>
      <c r="D106" s="6">
        <v>13800</v>
      </c>
      <c r="E106" s="171">
        <v>14.04959</v>
      </c>
      <c r="F106" s="171">
        <v>12.195119999999999</v>
      </c>
      <c r="G106" s="171">
        <v>15</v>
      </c>
      <c r="H106" s="6">
        <v>82800000000</v>
      </c>
      <c r="I106" s="154">
        <v>6</v>
      </c>
      <c r="J106" s="154">
        <v>7.4648500000000002</v>
      </c>
      <c r="K106" s="6">
        <v>2400</v>
      </c>
      <c r="L106" s="6">
        <v>29351000</v>
      </c>
      <c r="M106" s="154">
        <v>7.4675324675324672</v>
      </c>
      <c r="N106" s="154">
        <v>1.0623298131072574</v>
      </c>
      <c r="O106" s="154" t="s">
        <v>4942</v>
      </c>
      <c r="P106" s="172">
        <v>48000.633800000003</v>
      </c>
      <c r="Q106" s="168">
        <v>-0.23250840539128148</v>
      </c>
      <c r="R106" s="172">
        <v>73829.969171000004</v>
      </c>
      <c r="S106" s="168">
        <v>0.53810404834696168</v>
      </c>
      <c r="T106" s="172">
        <v>61576.329646999999</v>
      </c>
      <c r="U106" s="168">
        <v>-0.16597107734961869</v>
      </c>
      <c r="V106" s="172">
        <v>7923.6754110000002</v>
      </c>
      <c r="W106" s="173">
        <v>0.27030216141733021</v>
      </c>
      <c r="X106" s="172">
        <v>13478.102795999999</v>
      </c>
      <c r="Y106" s="173">
        <v>0.70099128206199546</v>
      </c>
      <c r="Z106" s="172">
        <v>11366.265615</v>
      </c>
      <c r="AA106" s="173">
        <v>-0.15668653169990254</v>
      </c>
      <c r="AB106" s="172">
        <v>1083</v>
      </c>
      <c r="AC106" s="168">
        <v>0.27112676056338025</v>
      </c>
      <c r="AD106" s="172">
        <v>1892</v>
      </c>
      <c r="AE106" s="168">
        <v>0.74699907663896581</v>
      </c>
      <c r="AF106" s="172">
        <v>1894.377602</v>
      </c>
      <c r="AG106" s="168">
        <v>1.2566606765327824E-3</v>
      </c>
      <c r="AH106" s="171">
        <v>8.8204738253050952</v>
      </c>
      <c r="AI106" s="171">
        <v>15.296126726917617</v>
      </c>
      <c r="AJ106" s="171">
        <v>12.916957893188229</v>
      </c>
      <c r="AK106" s="171">
        <v>9.2646303246976771</v>
      </c>
      <c r="AL106" s="171">
        <v>15.523433773151806</v>
      </c>
      <c r="AM106" s="171">
        <v>14.988166911292028</v>
      </c>
      <c r="AN106" s="170">
        <v>49.310413242918472</v>
      </c>
      <c r="AO106" s="170">
        <v>40.214401784773024</v>
      </c>
      <c r="AP106" s="170">
        <v>33.700877111325234</v>
      </c>
      <c r="AQ106" s="170">
        <v>0</v>
      </c>
      <c r="AR106" s="170">
        <v>0</v>
      </c>
      <c r="AS106" s="170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62">
        <v>104</v>
      </c>
      <c r="B107" s="3" t="s">
        <v>2288</v>
      </c>
      <c r="C107" s="3" t="s">
        <v>2176</v>
      </c>
      <c r="D107" s="28" t="s">
        <v>4942</v>
      </c>
      <c r="E107" s="25" t="s">
        <v>4942</v>
      </c>
      <c r="F107" s="25" t="s">
        <v>4942</v>
      </c>
      <c r="G107" s="25" t="s">
        <v>4942</v>
      </c>
      <c r="H107" s="28" t="s">
        <v>4942</v>
      </c>
      <c r="I107" s="51">
        <v>2.75</v>
      </c>
      <c r="J107" s="51">
        <v>100</v>
      </c>
      <c r="K107" s="28" t="s">
        <v>4942</v>
      </c>
      <c r="L107" s="28" t="s">
        <v>4942</v>
      </c>
      <c r="M107" s="51" t="s">
        <v>4942</v>
      </c>
      <c r="N107" s="51" t="s">
        <v>4942</v>
      </c>
      <c r="O107" s="51" t="s">
        <v>4942</v>
      </c>
      <c r="P107" s="30" t="s">
        <v>4748</v>
      </c>
      <c r="Q107" s="27" t="s">
        <v>2001</v>
      </c>
      <c r="R107" s="30">
        <v>105211.349823</v>
      </c>
      <c r="S107" s="27" t="s">
        <v>2001</v>
      </c>
      <c r="T107" s="30">
        <v>89430.260062999994</v>
      </c>
      <c r="U107" s="27">
        <v>-0.14999417635596324</v>
      </c>
      <c r="V107" s="30" t="s">
        <v>4748</v>
      </c>
      <c r="W107" s="32" t="s">
        <v>2001</v>
      </c>
      <c r="X107" s="30">
        <v>3844.1420090000001</v>
      </c>
      <c r="Y107" s="32" t="s">
        <v>2001</v>
      </c>
      <c r="Z107" s="30">
        <v>4035.625556</v>
      </c>
      <c r="AA107" s="32">
        <v>4.9811777648092553E-2</v>
      </c>
      <c r="AB107" s="30" t="s">
        <v>4748</v>
      </c>
      <c r="AC107" s="27" t="s">
        <v>2001</v>
      </c>
      <c r="AD107" s="30">
        <v>1147</v>
      </c>
      <c r="AE107" s="27" t="s">
        <v>2001</v>
      </c>
      <c r="AF107" s="30">
        <v>953</v>
      </c>
      <c r="AG107" s="27">
        <v>-0.16913687881429817</v>
      </c>
      <c r="AH107" s="25" t="s">
        <v>4748</v>
      </c>
      <c r="AI107" s="25">
        <v>5.2885285680610519</v>
      </c>
      <c r="AJ107" s="25">
        <v>5.4713998029763706</v>
      </c>
      <c r="AK107" s="25" t="s">
        <v>4748</v>
      </c>
      <c r="AL107" s="25">
        <v>10.385035262334092</v>
      </c>
      <c r="AM107" s="25">
        <v>8.6045489931035135</v>
      </c>
      <c r="AN107" s="49" t="s">
        <v>4748</v>
      </c>
      <c r="AO107" s="49">
        <v>11.53523503635051</v>
      </c>
      <c r="AP107" s="49">
        <v>17.06377003069187</v>
      </c>
      <c r="AQ107" s="49">
        <v>64.532808099968506</v>
      </c>
      <c r="AR107" s="49">
        <v>79.996585556973699</v>
      </c>
      <c r="AS107" s="49">
        <v>72.02283032358055</v>
      </c>
      <c r="AT107" s="28" t="s">
        <v>4748</v>
      </c>
      <c r="AU107" s="28">
        <v>870</v>
      </c>
      <c r="AV107" s="28">
        <v>890</v>
      </c>
    </row>
    <row r="108" spans="1:48" x14ac:dyDescent="0.25">
      <c r="A108" s="162">
        <v>105</v>
      </c>
      <c r="B108" s="3" t="s">
        <v>43</v>
      </c>
      <c r="C108" s="3" t="s">
        <v>1</v>
      </c>
      <c r="D108" s="28">
        <v>46850</v>
      </c>
      <c r="E108" s="25">
        <v>-4.3877550000000003</v>
      </c>
      <c r="F108" s="25">
        <v>2.741228</v>
      </c>
      <c r="G108" s="25">
        <v>-9.9038459999999997</v>
      </c>
      <c r="H108" s="28">
        <v>3835184945300.0005</v>
      </c>
      <c r="I108" s="51">
        <v>81.860939999999999</v>
      </c>
      <c r="J108" s="51">
        <v>42.449860000000001</v>
      </c>
      <c r="K108" s="28">
        <v>94226</v>
      </c>
      <c r="L108" s="28">
        <v>4526550000</v>
      </c>
      <c r="M108" s="51">
        <v>8.8743591671814617</v>
      </c>
      <c r="N108" s="51">
        <v>1.5068254572747446</v>
      </c>
      <c r="O108" s="51">
        <v>0.94745710000000005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9">
        <v>31.871542907642926</v>
      </c>
      <c r="AO108" s="49">
        <v>32.053470305661172</v>
      </c>
      <c r="AP108" s="49">
        <v>24.1269918625309</v>
      </c>
      <c r="AQ108" s="49">
        <v>3.0318474242135869</v>
      </c>
      <c r="AR108" s="49">
        <v>4.6136242928903357</v>
      </c>
      <c r="AS108" s="49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62">
        <v>106</v>
      </c>
      <c r="B109" s="3" t="s">
        <v>4901</v>
      </c>
      <c r="C109" s="3" t="s">
        <v>2176</v>
      </c>
      <c r="D109" s="28">
        <v>5100</v>
      </c>
      <c r="E109" s="25">
        <v>4.0816330000000001</v>
      </c>
      <c r="F109" s="25">
        <v>-20.3125</v>
      </c>
      <c r="G109" s="25" t="s">
        <v>4942</v>
      </c>
      <c r="H109" s="28">
        <v>255000000000</v>
      </c>
      <c r="I109" s="51">
        <v>50</v>
      </c>
      <c r="J109" s="51">
        <v>76.980670000000003</v>
      </c>
      <c r="K109" s="28">
        <v>3425</v>
      </c>
      <c r="L109" s="28">
        <v>20044000</v>
      </c>
      <c r="M109" s="51">
        <v>4.2606516290726821</v>
      </c>
      <c r="N109" s="51">
        <v>0.42859647766085923</v>
      </c>
      <c r="O109" s="51" t="s">
        <v>4942</v>
      </c>
      <c r="P109" s="30" t="s">
        <v>2001</v>
      </c>
      <c r="Q109" s="27" t="s">
        <v>2001</v>
      </c>
      <c r="R109" s="30" t="s">
        <v>2001</v>
      </c>
      <c r="S109" s="27" t="s">
        <v>2001</v>
      </c>
      <c r="T109" s="30" t="s">
        <v>2001</v>
      </c>
      <c r="U109" s="27" t="s">
        <v>2001</v>
      </c>
      <c r="V109" s="30" t="s">
        <v>2001</v>
      </c>
      <c r="W109" s="32" t="s">
        <v>2001</v>
      </c>
      <c r="X109" s="30" t="s">
        <v>2001</v>
      </c>
      <c r="Y109" s="32" t="s">
        <v>2001</v>
      </c>
      <c r="Z109" s="30" t="s">
        <v>2001</v>
      </c>
      <c r="AA109" s="32" t="s">
        <v>2001</v>
      </c>
      <c r="AB109" s="30" t="s">
        <v>2001</v>
      </c>
      <c r="AC109" s="27" t="s">
        <v>2001</v>
      </c>
      <c r="AD109" s="30" t="s">
        <v>2001</v>
      </c>
      <c r="AE109" s="27" t="s">
        <v>2001</v>
      </c>
      <c r="AF109" s="30" t="s">
        <v>2001</v>
      </c>
      <c r="AG109" s="27" t="s">
        <v>2001</v>
      </c>
      <c r="AH109" s="25" t="s">
        <v>2001</v>
      </c>
      <c r="AI109" s="25" t="s">
        <v>2001</v>
      </c>
      <c r="AJ109" s="25" t="s">
        <v>2001</v>
      </c>
      <c r="AK109" s="25" t="s">
        <v>2001</v>
      </c>
      <c r="AL109" s="25" t="s">
        <v>2001</v>
      </c>
      <c r="AM109" s="25" t="s">
        <v>2001</v>
      </c>
      <c r="AN109" s="49" t="s">
        <v>2001</v>
      </c>
      <c r="AO109" s="49" t="s">
        <v>2001</v>
      </c>
      <c r="AP109" s="49" t="s">
        <v>2001</v>
      </c>
      <c r="AQ109" s="49" t="s">
        <v>2001</v>
      </c>
      <c r="AR109" s="49" t="s">
        <v>2001</v>
      </c>
      <c r="AS109" s="49" t="s">
        <v>2001</v>
      </c>
      <c r="AT109" s="28" t="s">
        <v>2001</v>
      </c>
      <c r="AU109" s="28" t="s">
        <v>2001</v>
      </c>
      <c r="AV109" s="28" t="s">
        <v>2001</v>
      </c>
    </row>
    <row r="110" spans="1:48" x14ac:dyDescent="0.25">
      <c r="A110" s="162">
        <v>107</v>
      </c>
      <c r="B110" s="3" t="s">
        <v>2291</v>
      </c>
      <c r="C110" s="3" t="s">
        <v>2176</v>
      </c>
      <c r="D110" s="6" t="s">
        <v>4942</v>
      </c>
      <c r="E110" s="171" t="s">
        <v>4942</v>
      </c>
      <c r="F110" s="171" t="s">
        <v>4942</v>
      </c>
      <c r="G110" s="171" t="s">
        <v>4942</v>
      </c>
      <c r="H110" s="6" t="s">
        <v>4942</v>
      </c>
      <c r="I110" s="154">
        <v>24.2</v>
      </c>
      <c r="J110" s="154">
        <v>100</v>
      </c>
      <c r="K110" s="6" t="s">
        <v>4942</v>
      </c>
      <c r="L110" s="6" t="s">
        <v>4942</v>
      </c>
      <c r="M110" s="154" t="s">
        <v>4942</v>
      </c>
      <c r="N110" s="154" t="s">
        <v>4942</v>
      </c>
      <c r="O110" s="154" t="s">
        <v>4942</v>
      </c>
      <c r="P110" s="172" t="s">
        <v>4748</v>
      </c>
      <c r="Q110" s="168" t="s">
        <v>2001</v>
      </c>
      <c r="R110" s="172">
        <v>482387.371881</v>
      </c>
      <c r="S110" s="168" t="s">
        <v>2001</v>
      </c>
      <c r="T110" s="172">
        <v>411191.34032100003</v>
      </c>
      <c r="U110" s="168">
        <v>-0.14759099369119327</v>
      </c>
      <c r="V110" s="172" t="s">
        <v>4748</v>
      </c>
      <c r="W110" s="173" t="s">
        <v>2001</v>
      </c>
      <c r="X110" s="172">
        <v>3862.3826439999998</v>
      </c>
      <c r="Y110" s="173" t="s">
        <v>2001</v>
      </c>
      <c r="Z110" s="172">
        <v>-3763.0532920000001</v>
      </c>
      <c r="AA110" s="173">
        <v>-1.974282881538342</v>
      </c>
      <c r="AB110" s="172" t="s">
        <v>4748</v>
      </c>
      <c r="AC110" s="168" t="s">
        <v>2001</v>
      </c>
      <c r="AD110" s="172" t="s">
        <v>4748</v>
      </c>
      <c r="AE110" s="168" t="s">
        <v>2001</v>
      </c>
      <c r="AF110" s="172">
        <v>-155</v>
      </c>
      <c r="AG110" s="168" t="s">
        <v>4748</v>
      </c>
      <c r="AH110" s="171" t="s">
        <v>4748</v>
      </c>
      <c r="AI110" s="171" t="s">
        <v>4748</v>
      </c>
      <c r="AJ110" s="171">
        <v>-1.0583889463970051</v>
      </c>
      <c r="AK110" s="171" t="s">
        <v>4748</v>
      </c>
      <c r="AL110" s="171" t="s">
        <v>4748</v>
      </c>
      <c r="AM110" s="171">
        <v>-1.5671652578151432</v>
      </c>
      <c r="AN110" s="170" t="s">
        <v>4748</v>
      </c>
      <c r="AO110" s="170">
        <v>7.181881514830879</v>
      </c>
      <c r="AP110" s="170">
        <v>5.2489807344072048</v>
      </c>
      <c r="AQ110" s="170" t="s">
        <v>4748</v>
      </c>
      <c r="AR110" s="170">
        <v>31.054835631404959</v>
      </c>
      <c r="AS110" s="170">
        <v>23.26087742172156</v>
      </c>
      <c r="AT110" s="6" t="s">
        <v>4748</v>
      </c>
      <c r="AU110" s="6" t="s">
        <v>4748</v>
      </c>
      <c r="AV110" s="6" t="s">
        <v>4748</v>
      </c>
    </row>
    <row r="111" spans="1:48" x14ac:dyDescent="0.25">
      <c r="A111" s="162">
        <v>108</v>
      </c>
      <c r="B111" s="3" t="s">
        <v>339</v>
      </c>
      <c r="C111" s="3" t="s">
        <v>694</v>
      </c>
      <c r="D111" s="28">
        <v>14500</v>
      </c>
      <c r="E111" s="25">
        <v>-8.8050309999999996</v>
      </c>
      <c r="F111" s="25">
        <v>-4.6052629999999999</v>
      </c>
      <c r="G111" s="25">
        <v>-25.641030000000001</v>
      </c>
      <c r="H111" s="28">
        <v>55100000000</v>
      </c>
      <c r="I111" s="51">
        <v>3.8</v>
      </c>
      <c r="J111" s="51">
        <v>36.602629999999998</v>
      </c>
      <c r="K111" s="28">
        <v>315</v>
      </c>
      <c r="L111" s="28">
        <v>4567500</v>
      </c>
      <c r="M111" s="51">
        <v>11.048435074511332</v>
      </c>
      <c r="N111" s="51">
        <v>0.55983795255107938</v>
      </c>
      <c r="O111" s="51" t="s">
        <v>4942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9">
        <v>12.137679581233318</v>
      </c>
      <c r="AO111" s="49">
        <v>15.673364126482403</v>
      </c>
      <c r="AP111" s="49">
        <v>14.142463382513704</v>
      </c>
      <c r="AQ111" s="49">
        <v>57.983472884346099</v>
      </c>
      <c r="AR111" s="49">
        <v>60.511177458228794</v>
      </c>
      <c r="AS111" s="49">
        <v>84.321320542227554</v>
      </c>
      <c r="AT111" s="28">
        <v>1200</v>
      </c>
      <c r="AU111" s="28">
        <v>1500</v>
      </c>
      <c r="AV111" s="28" t="s">
        <v>4748</v>
      </c>
    </row>
    <row r="112" spans="1:48" x14ac:dyDescent="0.25">
      <c r="A112" s="162">
        <v>109</v>
      </c>
      <c r="B112" s="3" t="s">
        <v>4088</v>
      </c>
      <c r="C112" s="3" t="s">
        <v>2176</v>
      </c>
      <c r="D112" s="28" t="s">
        <v>4942</v>
      </c>
      <c r="E112" s="25" t="s">
        <v>4942</v>
      </c>
      <c r="F112" s="25" t="s">
        <v>4942</v>
      </c>
      <c r="G112" s="25" t="s">
        <v>4942</v>
      </c>
      <c r="H112" s="28" t="s">
        <v>4942</v>
      </c>
      <c r="I112" s="51">
        <v>13.203859999999999</v>
      </c>
      <c r="J112" s="51">
        <v>100</v>
      </c>
      <c r="K112" s="28" t="s">
        <v>4942</v>
      </c>
      <c r="L112" s="28" t="s">
        <v>4942</v>
      </c>
      <c r="M112" s="51" t="s">
        <v>4942</v>
      </c>
      <c r="N112" s="51" t="s">
        <v>4942</v>
      </c>
      <c r="O112" s="51" t="s">
        <v>4942</v>
      </c>
      <c r="P112" s="30" t="s">
        <v>4748</v>
      </c>
      <c r="Q112" s="27" t="s">
        <v>2001</v>
      </c>
      <c r="R112" s="30">
        <v>53350.952657000002</v>
      </c>
      <c r="S112" s="27" t="s">
        <v>2001</v>
      </c>
      <c r="T112" s="30">
        <v>61028.899468000003</v>
      </c>
      <c r="U112" s="27">
        <v>0.14391395895706849</v>
      </c>
      <c r="V112" s="30" t="s">
        <v>4748</v>
      </c>
      <c r="W112" s="32" t="s">
        <v>2001</v>
      </c>
      <c r="X112" s="30">
        <v>1866.2207900000001</v>
      </c>
      <c r="Y112" s="32" t="s">
        <v>2001</v>
      </c>
      <c r="Z112" s="30">
        <v>-2982.3137710000001</v>
      </c>
      <c r="AA112" s="32">
        <v>-2.5980498057788757</v>
      </c>
      <c r="AB112" s="30" t="s">
        <v>4748</v>
      </c>
      <c r="AC112" s="27" t="s">
        <v>2001</v>
      </c>
      <c r="AD112" s="30" t="s">
        <v>4748</v>
      </c>
      <c r="AE112" s="27" t="s">
        <v>2001</v>
      </c>
      <c r="AF112" s="30">
        <v>-276.85794399999997</v>
      </c>
      <c r="AG112" s="27" t="s">
        <v>4748</v>
      </c>
      <c r="AH112" s="25" t="s">
        <v>4748</v>
      </c>
      <c r="AI112" s="25" t="s">
        <v>4748</v>
      </c>
      <c r="AJ112" s="25">
        <v>-0.45750676737979501</v>
      </c>
      <c r="AK112" s="25" t="s">
        <v>4748</v>
      </c>
      <c r="AL112" s="25" t="s">
        <v>4748</v>
      </c>
      <c r="AM112" s="25">
        <v>-0.87824623834074689</v>
      </c>
      <c r="AN112" s="49" t="s">
        <v>4748</v>
      </c>
      <c r="AO112" s="49">
        <v>40.209925981865865</v>
      </c>
      <c r="AP112" s="49">
        <v>35.909977161707133</v>
      </c>
      <c r="AQ112" s="49" t="s">
        <v>4748</v>
      </c>
      <c r="AR112" s="49">
        <v>68.16810489020753</v>
      </c>
      <c r="AS112" s="49">
        <v>65.330822582974363</v>
      </c>
      <c r="AT112" s="28" t="s">
        <v>4748</v>
      </c>
      <c r="AU112" s="28" t="s">
        <v>4748</v>
      </c>
      <c r="AV112" s="28">
        <v>0</v>
      </c>
    </row>
    <row r="113" spans="1:48" x14ac:dyDescent="0.25">
      <c r="A113" s="162">
        <v>110</v>
      </c>
      <c r="B113" s="3" t="s">
        <v>4172</v>
      </c>
      <c r="C113" s="3" t="s">
        <v>2176</v>
      </c>
      <c r="D113" s="28">
        <v>5000</v>
      </c>
      <c r="E113" s="25">
        <v>0</v>
      </c>
      <c r="F113" s="25">
        <v>0</v>
      </c>
      <c r="G113" s="25">
        <v>-33.333329999999997</v>
      </c>
      <c r="H113" s="28">
        <v>29000000000</v>
      </c>
      <c r="I113" s="51">
        <v>5.8</v>
      </c>
      <c r="J113" s="51">
        <v>100</v>
      </c>
      <c r="K113" s="28">
        <v>0</v>
      </c>
      <c r="L113" s="28" t="s">
        <v>4942</v>
      </c>
      <c r="M113" s="51" t="s">
        <v>4942</v>
      </c>
      <c r="N113" s="51">
        <v>0.41324349247289688</v>
      </c>
      <c r="O113" s="51" t="s">
        <v>4942</v>
      </c>
      <c r="P113" s="30" t="s">
        <v>4748</v>
      </c>
      <c r="Q113" s="27" t="s">
        <v>2001</v>
      </c>
      <c r="R113" s="30">
        <v>106604.62449</v>
      </c>
      <c r="S113" s="27" t="s">
        <v>2001</v>
      </c>
      <c r="T113" s="30">
        <v>89741.577214000004</v>
      </c>
      <c r="U113" s="27">
        <v>-0.158183074671229</v>
      </c>
      <c r="V113" s="30" t="s">
        <v>4748</v>
      </c>
      <c r="W113" s="32" t="s">
        <v>2001</v>
      </c>
      <c r="X113" s="30">
        <v>1201.7166890000001</v>
      </c>
      <c r="Y113" s="32" t="s">
        <v>2001</v>
      </c>
      <c r="Z113" s="30">
        <v>380.84669200000002</v>
      </c>
      <c r="AA113" s="32">
        <v>-0.68308113261128223</v>
      </c>
      <c r="AB113" s="30" t="s">
        <v>4748</v>
      </c>
      <c r="AC113" s="27" t="s">
        <v>2001</v>
      </c>
      <c r="AD113" s="30">
        <v>207</v>
      </c>
      <c r="AE113" s="27" t="s">
        <v>2001</v>
      </c>
      <c r="AF113" s="30">
        <v>66</v>
      </c>
      <c r="AG113" s="27">
        <v>-0.6811594202898551</v>
      </c>
      <c r="AH113" s="25" t="s">
        <v>4748</v>
      </c>
      <c r="AI113" s="25" t="s">
        <v>4748</v>
      </c>
      <c r="AJ113" s="25" t="s">
        <v>4748</v>
      </c>
      <c r="AK113" s="25" t="s">
        <v>4748</v>
      </c>
      <c r="AL113" s="25" t="s">
        <v>4748</v>
      </c>
      <c r="AM113" s="25" t="s">
        <v>4748</v>
      </c>
      <c r="AN113" s="49" t="s">
        <v>4748</v>
      </c>
      <c r="AO113" s="49">
        <v>11.209564302832797</v>
      </c>
      <c r="AP113" s="49" t="s">
        <v>4748</v>
      </c>
      <c r="AQ113" s="49" t="s">
        <v>4748</v>
      </c>
      <c r="AR113" s="49">
        <v>26.389438992577979</v>
      </c>
      <c r="AS113" s="49" t="s">
        <v>4748</v>
      </c>
      <c r="AT113" s="28" t="s">
        <v>4748</v>
      </c>
      <c r="AU113" s="28" t="s">
        <v>4748</v>
      </c>
      <c r="AV113" s="28" t="s">
        <v>4748</v>
      </c>
    </row>
    <row r="114" spans="1:48" x14ac:dyDescent="0.25">
      <c r="A114" s="162">
        <v>111</v>
      </c>
      <c r="B114" s="3" t="s">
        <v>44</v>
      </c>
      <c r="C114" s="3" t="s">
        <v>1</v>
      </c>
      <c r="D114" s="28">
        <v>11000</v>
      </c>
      <c r="E114" s="25">
        <v>6.7961169999999997</v>
      </c>
      <c r="F114" s="25">
        <v>15.78947</v>
      </c>
      <c r="G114" s="25">
        <v>22.22222</v>
      </c>
      <c r="H114" s="28">
        <v>136124967000</v>
      </c>
      <c r="I114" s="51">
        <v>12.375</v>
      </c>
      <c r="J114" s="51">
        <v>12.379989999999999</v>
      </c>
      <c r="K114" s="28">
        <v>354.5</v>
      </c>
      <c r="L114" s="28">
        <v>3960300</v>
      </c>
      <c r="M114" s="51">
        <v>8.014998323550163</v>
      </c>
      <c r="N114" s="51">
        <v>0.66787680274426453</v>
      </c>
      <c r="O114" s="51">
        <v>0.4387006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9">
        <v>28.531794670316913</v>
      </c>
      <c r="AO114" s="49">
        <v>28.115249859004322</v>
      </c>
      <c r="AP114" s="49">
        <v>25.323480028516055</v>
      </c>
      <c r="AQ114" s="49">
        <v>37.571123727158785</v>
      </c>
      <c r="AR114" s="49">
        <v>24.431193406927502</v>
      </c>
      <c r="AS114" s="49">
        <v>17.23907745448253</v>
      </c>
      <c r="AT114" s="28">
        <v>900</v>
      </c>
      <c r="AU114" s="28" t="s">
        <v>4748</v>
      </c>
      <c r="AV114" s="28">
        <v>900</v>
      </c>
    </row>
    <row r="115" spans="1:48" x14ac:dyDescent="0.25">
      <c r="A115" s="162">
        <v>112</v>
      </c>
      <c r="B115" s="3" t="s">
        <v>2294</v>
      </c>
      <c r="C115" s="3" t="s">
        <v>2176</v>
      </c>
      <c r="D115" s="28">
        <v>10800</v>
      </c>
      <c r="E115" s="25">
        <v>-13.6</v>
      </c>
      <c r="F115" s="25">
        <v>40.259740000000001</v>
      </c>
      <c r="G115" s="25">
        <v>8</v>
      </c>
      <c r="H115" s="28">
        <v>1215000000000</v>
      </c>
      <c r="I115" s="51">
        <v>112.5</v>
      </c>
      <c r="J115" s="51">
        <v>100</v>
      </c>
      <c r="K115" s="28">
        <v>1235</v>
      </c>
      <c r="L115" s="28">
        <v>13747500</v>
      </c>
      <c r="M115" s="51">
        <v>14.970729666003312</v>
      </c>
      <c r="N115" s="51">
        <v>0.99525231753127708</v>
      </c>
      <c r="O115" s="51" t="s">
        <v>4942</v>
      </c>
      <c r="P115" s="30" t="s">
        <v>4748</v>
      </c>
      <c r="Q115" s="27" t="s">
        <v>2001</v>
      </c>
      <c r="R115" s="30" t="s">
        <v>4748</v>
      </c>
      <c r="S115" s="27" t="s">
        <v>2001</v>
      </c>
      <c r="T115" s="30">
        <v>388487.31724900001</v>
      </c>
      <c r="U115" s="27" t="s">
        <v>4748</v>
      </c>
      <c r="V115" s="30" t="s">
        <v>4748</v>
      </c>
      <c r="W115" s="32" t="s">
        <v>2001</v>
      </c>
      <c r="X115" s="30" t="s">
        <v>4748</v>
      </c>
      <c r="Y115" s="32" t="s">
        <v>2001</v>
      </c>
      <c r="Z115" s="30">
        <v>91782.035505000007</v>
      </c>
      <c r="AA115" s="32" t="s">
        <v>4748</v>
      </c>
      <c r="AB115" s="30" t="s">
        <v>4748</v>
      </c>
      <c r="AC115" s="27" t="s">
        <v>2001</v>
      </c>
      <c r="AD115" s="30" t="s">
        <v>4748</v>
      </c>
      <c r="AE115" s="27" t="s">
        <v>2001</v>
      </c>
      <c r="AF115" s="30">
        <v>816</v>
      </c>
      <c r="AG115" s="27" t="s">
        <v>4748</v>
      </c>
      <c r="AH115" s="25" t="s">
        <v>4748</v>
      </c>
      <c r="AI115" s="25" t="s">
        <v>4748</v>
      </c>
      <c r="AJ115" s="25">
        <v>6.1722802704757482</v>
      </c>
      <c r="AK115" s="25" t="s">
        <v>4748</v>
      </c>
      <c r="AL115" s="25" t="s">
        <v>4748</v>
      </c>
      <c r="AM115" s="25">
        <v>7.6724790403021883</v>
      </c>
      <c r="AN115" s="49" t="s">
        <v>4748</v>
      </c>
      <c r="AO115" s="49" t="s">
        <v>4748</v>
      </c>
      <c r="AP115" s="49">
        <v>28.222575261762227</v>
      </c>
      <c r="AQ115" s="49" t="s">
        <v>4748</v>
      </c>
      <c r="AR115" s="49">
        <v>17.531033749915849</v>
      </c>
      <c r="AS115" s="49">
        <v>14.053662994224602</v>
      </c>
      <c r="AT115" s="28" t="s">
        <v>4748</v>
      </c>
      <c r="AU115" s="28" t="s">
        <v>4748</v>
      </c>
      <c r="AV115" s="28">
        <v>400</v>
      </c>
    </row>
    <row r="116" spans="1:48" x14ac:dyDescent="0.25">
      <c r="A116" s="162">
        <v>113</v>
      </c>
      <c r="B116" s="3" t="s">
        <v>2297</v>
      </c>
      <c r="C116" s="3" t="s">
        <v>2176</v>
      </c>
      <c r="D116" s="28" t="s">
        <v>4942</v>
      </c>
      <c r="E116" s="25" t="s">
        <v>4942</v>
      </c>
      <c r="F116" s="25" t="s">
        <v>4942</v>
      </c>
      <c r="G116" s="25" t="s">
        <v>4942</v>
      </c>
      <c r="H116" s="28" t="s">
        <v>4942</v>
      </c>
      <c r="I116" s="51">
        <v>4.5419499999999999</v>
      </c>
      <c r="J116" s="51">
        <v>99.722579999999994</v>
      </c>
      <c r="K116" s="28">
        <v>0</v>
      </c>
      <c r="L116" s="28" t="s">
        <v>4942</v>
      </c>
      <c r="M116" s="51" t="s">
        <v>4942</v>
      </c>
      <c r="N116" s="51" t="s">
        <v>4942</v>
      </c>
      <c r="O116" s="51" t="s">
        <v>4942</v>
      </c>
      <c r="P116" s="30">
        <v>54631.881240000002</v>
      </c>
      <c r="Q116" s="27" t="s">
        <v>2001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2001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2001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4748</v>
      </c>
      <c r="AI116" s="25">
        <v>10.715824469499376</v>
      </c>
      <c r="AJ116" s="25">
        <v>13.91042596871921</v>
      </c>
      <c r="AK116" s="25" t="s">
        <v>4748</v>
      </c>
      <c r="AL116" s="25">
        <v>15.324734995705983</v>
      </c>
      <c r="AM116" s="25">
        <v>20.803664422040232</v>
      </c>
      <c r="AN116" s="49">
        <v>28.043085819608883</v>
      </c>
      <c r="AO116" s="49">
        <v>26.733117324909294</v>
      </c>
      <c r="AP116" s="49">
        <v>25.450823649981778</v>
      </c>
      <c r="AQ116" s="49">
        <v>0</v>
      </c>
      <c r="AR116" s="49">
        <v>4.888081726601424</v>
      </c>
      <c r="AS116" s="49">
        <v>0</v>
      </c>
      <c r="AT116" s="28" t="s">
        <v>4748</v>
      </c>
      <c r="AU116" s="28" t="s">
        <v>4748</v>
      </c>
      <c r="AV116" s="28">
        <v>1400</v>
      </c>
    </row>
    <row r="117" spans="1:48" x14ac:dyDescent="0.25">
      <c r="A117" s="162">
        <v>114</v>
      </c>
      <c r="B117" s="3" t="s">
        <v>4936</v>
      </c>
      <c r="C117" s="3" t="s">
        <v>2176</v>
      </c>
      <c r="D117" s="28">
        <v>15500</v>
      </c>
      <c r="E117" s="25">
        <v>-1.2738849999999999</v>
      </c>
      <c r="F117" s="25">
        <v>-3.125</v>
      </c>
      <c r="G117" s="25" t="s">
        <v>4942</v>
      </c>
      <c r="H117" s="28">
        <v>707214966000</v>
      </c>
      <c r="I117" s="51">
        <v>45.62677</v>
      </c>
      <c r="J117" s="51">
        <v>99.802409999999995</v>
      </c>
      <c r="K117" s="28">
        <v>4120</v>
      </c>
      <c r="L117" s="28">
        <v>64613500</v>
      </c>
      <c r="M117" s="51">
        <v>3.2364712023664519</v>
      </c>
      <c r="N117" s="51">
        <v>1.2083650308249607</v>
      </c>
      <c r="O117" s="51" t="s">
        <v>4942</v>
      </c>
      <c r="P117" s="30" t="s">
        <v>2001</v>
      </c>
      <c r="Q117" s="27" t="s">
        <v>2001</v>
      </c>
      <c r="R117" s="30" t="s">
        <v>2001</v>
      </c>
      <c r="S117" s="27" t="s">
        <v>2001</v>
      </c>
      <c r="T117" s="30" t="s">
        <v>2001</v>
      </c>
      <c r="U117" s="27" t="s">
        <v>2001</v>
      </c>
      <c r="V117" s="30" t="s">
        <v>2001</v>
      </c>
      <c r="W117" s="32" t="s">
        <v>2001</v>
      </c>
      <c r="X117" s="30" t="s">
        <v>2001</v>
      </c>
      <c r="Y117" s="32" t="s">
        <v>2001</v>
      </c>
      <c r="Z117" s="30" t="s">
        <v>2001</v>
      </c>
      <c r="AA117" s="32" t="s">
        <v>2001</v>
      </c>
      <c r="AB117" s="30" t="s">
        <v>2001</v>
      </c>
      <c r="AC117" s="27" t="s">
        <v>2001</v>
      </c>
      <c r="AD117" s="30" t="s">
        <v>2001</v>
      </c>
      <c r="AE117" s="27" t="s">
        <v>2001</v>
      </c>
      <c r="AF117" s="30" t="s">
        <v>2001</v>
      </c>
      <c r="AG117" s="27" t="s">
        <v>2001</v>
      </c>
      <c r="AH117" s="25" t="s">
        <v>2001</v>
      </c>
      <c r="AI117" s="25" t="s">
        <v>2001</v>
      </c>
      <c r="AJ117" s="25" t="s">
        <v>2001</v>
      </c>
      <c r="AK117" s="25" t="s">
        <v>2001</v>
      </c>
      <c r="AL117" s="25" t="s">
        <v>2001</v>
      </c>
      <c r="AM117" s="25" t="s">
        <v>2001</v>
      </c>
      <c r="AN117" s="49" t="s">
        <v>2001</v>
      </c>
      <c r="AO117" s="49" t="s">
        <v>2001</v>
      </c>
      <c r="AP117" s="49" t="s">
        <v>2001</v>
      </c>
      <c r="AQ117" s="49" t="s">
        <v>2001</v>
      </c>
      <c r="AR117" s="49" t="s">
        <v>2001</v>
      </c>
      <c r="AS117" s="49" t="s">
        <v>2001</v>
      </c>
      <c r="AT117" s="28" t="s">
        <v>2001</v>
      </c>
      <c r="AU117" s="28" t="s">
        <v>2001</v>
      </c>
      <c r="AV117" s="28" t="s">
        <v>2001</v>
      </c>
    </row>
    <row r="118" spans="1:48" x14ac:dyDescent="0.25">
      <c r="A118" s="162">
        <v>115</v>
      </c>
      <c r="B118" s="3" t="s">
        <v>340</v>
      </c>
      <c r="C118" s="3" t="s">
        <v>694</v>
      </c>
      <c r="D118" s="28" t="s">
        <v>4942</v>
      </c>
      <c r="E118" s="25" t="s">
        <v>4942</v>
      </c>
      <c r="F118" s="25" t="s">
        <v>4942</v>
      </c>
      <c r="G118" s="25" t="s">
        <v>4942</v>
      </c>
      <c r="H118" s="28" t="s">
        <v>4942</v>
      </c>
      <c r="I118" s="51">
        <v>3.1507399999999999</v>
      </c>
      <c r="J118" s="51">
        <v>13.757149999999999</v>
      </c>
      <c r="K118" s="28">
        <v>0</v>
      </c>
      <c r="L118" s="28" t="s">
        <v>4942</v>
      </c>
      <c r="M118" s="51" t="s">
        <v>4942</v>
      </c>
      <c r="N118" s="51" t="s">
        <v>4942</v>
      </c>
      <c r="O118" s="51" t="s">
        <v>4942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9">
        <v>52.772450592117103</v>
      </c>
      <c r="AO118" s="49">
        <v>30.589181126946663</v>
      </c>
      <c r="AP118" s="49">
        <v>49.412969434431886</v>
      </c>
      <c r="AQ118" s="49">
        <v>0</v>
      </c>
      <c r="AR118" s="49">
        <v>0</v>
      </c>
      <c r="AS118" s="49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62">
        <v>116</v>
      </c>
      <c r="B119" s="3" t="s">
        <v>2300</v>
      </c>
      <c r="C119" s="3" t="s">
        <v>2176</v>
      </c>
      <c r="D119" s="28" t="s">
        <v>4942</v>
      </c>
      <c r="E119" s="25" t="s">
        <v>4942</v>
      </c>
      <c r="F119" s="25" t="s">
        <v>4942</v>
      </c>
      <c r="G119" s="25" t="s">
        <v>4942</v>
      </c>
      <c r="H119" s="28" t="s">
        <v>4942</v>
      </c>
      <c r="I119" s="51">
        <v>3</v>
      </c>
      <c r="J119" s="51">
        <v>100</v>
      </c>
      <c r="K119" s="28" t="s">
        <v>4942</v>
      </c>
      <c r="L119" s="28" t="s">
        <v>4942</v>
      </c>
      <c r="M119" s="51" t="s">
        <v>4942</v>
      </c>
      <c r="N119" s="51" t="s">
        <v>4942</v>
      </c>
      <c r="O119" s="51" t="s">
        <v>4942</v>
      </c>
      <c r="P119" s="30" t="s">
        <v>4748</v>
      </c>
      <c r="Q119" s="27" t="s">
        <v>2001</v>
      </c>
      <c r="R119" s="30">
        <v>250070.333583</v>
      </c>
      <c r="S119" s="27" t="s">
        <v>2001</v>
      </c>
      <c r="T119" s="30">
        <v>289140.80984499998</v>
      </c>
      <c r="U119" s="27">
        <v>0.15623794994871806</v>
      </c>
      <c r="V119" s="30" t="s">
        <v>4748</v>
      </c>
      <c r="W119" s="32" t="s">
        <v>2001</v>
      </c>
      <c r="X119" s="30">
        <v>9021.1700199999996</v>
      </c>
      <c r="Y119" s="32" t="s">
        <v>2001</v>
      </c>
      <c r="Z119" s="30">
        <v>14951.511967</v>
      </c>
      <c r="AA119" s="32">
        <v>0.65738057633903246</v>
      </c>
      <c r="AB119" s="30" t="s">
        <v>4748</v>
      </c>
      <c r="AC119" s="27" t="s">
        <v>2001</v>
      </c>
      <c r="AD119" s="30">
        <v>1551</v>
      </c>
      <c r="AE119" s="27" t="s">
        <v>2001</v>
      </c>
      <c r="AF119" s="30">
        <v>2597</v>
      </c>
      <c r="AG119" s="27">
        <v>0.67440361057382336</v>
      </c>
      <c r="AH119" s="25" t="s">
        <v>4748</v>
      </c>
      <c r="AI119" s="25" t="s">
        <v>4748</v>
      </c>
      <c r="AJ119" s="25">
        <v>8.7526637801506215</v>
      </c>
      <c r="AK119" s="25" t="s">
        <v>4748</v>
      </c>
      <c r="AL119" s="25" t="s">
        <v>4748</v>
      </c>
      <c r="AM119" s="25">
        <v>11.750018849929509</v>
      </c>
      <c r="AN119" s="49" t="s">
        <v>4748</v>
      </c>
      <c r="AO119" s="49">
        <v>14.321221343959767</v>
      </c>
      <c r="AP119" s="49">
        <v>14.727230626083943</v>
      </c>
      <c r="AQ119" s="49" t="s">
        <v>4748</v>
      </c>
      <c r="AR119" s="49">
        <v>52.16616380641014</v>
      </c>
      <c r="AS119" s="49">
        <v>49.544741049890114</v>
      </c>
      <c r="AT119" s="28" t="s">
        <v>4748</v>
      </c>
      <c r="AU119" s="28" t="s">
        <v>4748</v>
      </c>
      <c r="AV119" s="28">
        <v>3000</v>
      </c>
    </row>
    <row r="120" spans="1:48" x14ac:dyDescent="0.25">
      <c r="A120" s="162">
        <v>117</v>
      </c>
      <c r="B120" s="3" t="s">
        <v>2303</v>
      </c>
      <c r="C120" s="3" t="s">
        <v>2176</v>
      </c>
      <c r="D120" s="28">
        <v>8800</v>
      </c>
      <c r="E120" s="25">
        <v>8.6419750000000004</v>
      </c>
      <c r="F120" s="25">
        <v>-3.2967029999999999</v>
      </c>
      <c r="G120" s="25">
        <v>3.5294120000000002</v>
      </c>
      <c r="H120" s="28">
        <v>528000000000</v>
      </c>
      <c r="I120" s="51">
        <v>60</v>
      </c>
      <c r="J120" s="51">
        <v>84.537440000000004</v>
      </c>
      <c r="K120" s="28">
        <v>35</v>
      </c>
      <c r="L120" s="28">
        <v>298500</v>
      </c>
      <c r="M120" s="51">
        <v>133.33333333333334</v>
      </c>
      <c r="N120" s="51">
        <v>0.84862728711054125</v>
      </c>
      <c r="O120" s="51" t="s">
        <v>4942</v>
      </c>
      <c r="P120" s="30">
        <v>692085.64188100002</v>
      </c>
      <c r="Q120" s="27" t="s">
        <v>2001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2001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4748</v>
      </c>
      <c r="AC120" s="27" t="s">
        <v>2001</v>
      </c>
      <c r="AD120" s="30">
        <v>166.56818999999999</v>
      </c>
      <c r="AE120" s="27" t="s">
        <v>2001</v>
      </c>
      <c r="AF120" s="30">
        <v>66</v>
      </c>
      <c r="AG120" s="27">
        <v>-0.6037658811085117</v>
      </c>
      <c r="AH120" s="25" t="s">
        <v>4748</v>
      </c>
      <c r="AI120" s="25">
        <v>1.7530881375912615</v>
      </c>
      <c r="AJ120" s="25">
        <v>0.44080776354673246</v>
      </c>
      <c r="AK120" s="25" t="s">
        <v>4748</v>
      </c>
      <c r="AL120" s="25">
        <v>2.500571632197242</v>
      </c>
      <c r="AM120" s="25">
        <v>0.6424579382338802</v>
      </c>
      <c r="AN120" s="49">
        <v>10.466899813889741</v>
      </c>
      <c r="AO120" s="49">
        <v>12.140576391323366</v>
      </c>
      <c r="AP120" s="49">
        <v>10.958278768606389</v>
      </c>
      <c r="AQ120" s="49">
        <v>14.218494599997708</v>
      </c>
      <c r="AR120" s="49">
        <v>29.003606596235283</v>
      </c>
      <c r="AS120" s="49">
        <v>30.855538597469462</v>
      </c>
      <c r="AT120" s="28" t="s">
        <v>4748</v>
      </c>
      <c r="AU120" s="28">
        <v>0</v>
      </c>
      <c r="AV120" s="28">
        <v>100</v>
      </c>
    </row>
    <row r="121" spans="1:48" x14ac:dyDescent="0.25">
      <c r="A121" s="162">
        <v>118</v>
      </c>
      <c r="B121" s="3" t="s">
        <v>4834</v>
      </c>
      <c r="C121" s="3" t="s">
        <v>2176</v>
      </c>
      <c r="D121" s="6">
        <v>15400</v>
      </c>
      <c r="E121" s="171">
        <v>-9.9415200000000006</v>
      </c>
      <c r="F121" s="171">
        <v>-36.363639999999997</v>
      </c>
      <c r="G121" s="171" t="s">
        <v>4942</v>
      </c>
      <c r="H121" s="6">
        <v>277200000000</v>
      </c>
      <c r="I121" s="154">
        <v>18</v>
      </c>
      <c r="J121" s="154">
        <v>100</v>
      </c>
      <c r="K121" s="6">
        <v>30</v>
      </c>
      <c r="L121" s="6">
        <v>554000</v>
      </c>
      <c r="M121" s="154">
        <v>3.1313177869250342</v>
      </c>
      <c r="N121" s="154">
        <v>0.89833595367616792</v>
      </c>
      <c r="O121" s="154" t="s">
        <v>4942</v>
      </c>
      <c r="P121" s="172" t="s">
        <v>2001</v>
      </c>
      <c r="Q121" s="168" t="s">
        <v>2001</v>
      </c>
      <c r="R121" s="172" t="s">
        <v>2001</v>
      </c>
      <c r="S121" s="168" t="s">
        <v>2001</v>
      </c>
      <c r="T121" s="172" t="s">
        <v>2001</v>
      </c>
      <c r="U121" s="168" t="s">
        <v>2001</v>
      </c>
      <c r="V121" s="172" t="s">
        <v>2001</v>
      </c>
      <c r="W121" s="173" t="s">
        <v>2001</v>
      </c>
      <c r="X121" s="172" t="s">
        <v>2001</v>
      </c>
      <c r="Y121" s="173" t="s">
        <v>2001</v>
      </c>
      <c r="Z121" s="172" t="s">
        <v>2001</v>
      </c>
      <c r="AA121" s="173" t="s">
        <v>2001</v>
      </c>
      <c r="AB121" s="172" t="s">
        <v>2001</v>
      </c>
      <c r="AC121" s="168" t="s">
        <v>2001</v>
      </c>
      <c r="AD121" s="172" t="s">
        <v>2001</v>
      </c>
      <c r="AE121" s="168" t="s">
        <v>2001</v>
      </c>
      <c r="AF121" s="172" t="s">
        <v>2001</v>
      </c>
      <c r="AG121" s="168" t="s">
        <v>2001</v>
      </c>
      <c r="AH121" s="171" t="s">
        <v>2001</v>
      </c>
      <c r="AI121" s="171" t="s">
        <v>2001</v>
      </c>
      <c r="AJ121" s="171" t="s">
        <v>2001</v>
      </c>
      <c r="AK121" s="171" t="s">
        <v>2001</v>
      </c>
      <c r="AL121" s="171" t="s">
        <v>2001</v>
      </c>
      <c r="AM121" s="171" t="s">
        <v>2001</v>
      </c>
      <c r="AN121" s="170" t="s">
        <v>2001</v>
      </c>
      <c r="AO121" s="170" t="s">
        <v>2001</v>
      </c>
      <c r="AP121" s="170" t="s">
        <v>2001</v>
      </c>
      <c r="AQ121" s="170" t="s">
        <v>2001</v>
      </c>
      <c r="AR121" s="170" t="s">
        <v>2001</v>
      </c>
      <c r="AS121" s="170" t="s">
        <v>2001</v>
      </c>
      <c r="AT121" s="6" t="s">
        <v>2001</v>
      </c>
      <c r="AU121" s="6" t="s">
        <v>2001</v>
      </c>
      <c r="AV121" s="6" t="s">
        <v>2001</v>
      </c>
    </row>
    <row r="122" spans="1:48" x14ac:dyDescent="0.25">
      <c r="A122" s="162">
        <v>119</v>
      </c>
      <c r="B122" s="3" t="s">
        <v>45</v>
      </c>
      <c r="C122" s="3" t="s">
        <v>1</v>
      </c>
      <c r="D122" s="6">
        <v>9800</v>
      </c>
      <c r="E122" s="171">
        <v>1.0309280000000001</v>
      </c>
      <c r="F122" s="171">
        <v>6.6376499999999998</v>
      </c>
      <c r="G122" s="171">
        <v>-31.266670000000001</v>
      </c>
      <c r="H122" s="6">
        <v>1087491250999.9999</v>
      </c>
      <c r="I122" s="154">
        <v>110.96849999999999</v>
      </c>
      <c r="J122" s="154">
        <v>99.949610000000007</v>
      </c>
      <c r="K122" s="6">
        <v>16273</v>
      </c>
      <c r="L122" s="6">
        <v>159354900</v>
      </c>
      <c r="M122" s="154">
        <v>6.3719760348342822</v>
      </c>
      <c r="N122" s="154">
        <v>0.74258736337890674</v>
      </c>
      <c r="O122" s="154">
        <v>0.85163029999999995</v>
      </c>
      <c r="P122" s="172">
        <v>375112.91647400003</v>
      </c>
      <c r="Q122" s="168">
        <v>-0.22100882745392825</v>
      </c>
      <c r="R122" s="172">
        <v>383508.06131899997</v>
      </c>
      <c r="S122" s="168">
        <v>2.2380313970291832E-2</v>
      </c>
      <c r="T122" s="172" t="s">
        <v>4748</v>
      </c>
      <c r="U122" s="168" t="s">
        <v>4748</v>
      </c>
      <c r="V122" s="172">
        <v>101490.562974</v>
      </c>
      <c r="W122" s="173">
        <v>0.34109639794998392</v>
      </c>
      <c r="X122" s="172">
        <v>115041.79048900001</v>
      </c>
      <c r="Y122" s="173">
        <v>0.13352204498532116</v>
      </c>
      <c r="Z122" s="172">
        <v>174972.606</v>
      </c>
      <c r="AA122" s="173">
        <v>0.5209482159157669</v>
      </c>
      <c r="AB122" s="172">
        <v>966.69166407014916</v>
      </c>
      <c r="AC122" s="168">
        <v>0.28571428571428603</v>
      </c>
      <c r="AD122" s="172">
        <v>1142.6939930418539</v>
      </c>
      <c r="AE122" s="168">
        <v>0.18206666666666615</v>
      </c>
      <c r="AF122" s="172">
        <v>1806.9835111542193</v>
      </c>
      <c r="AG122" s="168">
        <v>0.58133631764705895</v>
      </c>
      <c r="AH122" s="171">
        <v>5.1233358136324947</v>
      </c>
      <c r="AI122" s="171">
        <v>6.4546594791839853</v>
      </c>
      <c r="AJ122" s="171" t="s">
        <v>4748</v>
      </c>
      <c r="AK122" s="171">
        <v>12.399260648199798</v>
      </c>
      <c r="AL122" s="171">
        <v>12.416342373131059</v>
      </c>
      <c r="AM122" s="171" t="s">
        <v>4748</v>
      </c>
      <c r="AN122" s="170" t="s">
        <v>4748</v>
      </c>
      <c r="AO122" s="170" t="s">
        <v>4748</v>
      </c>
      <c r="AP122" s="170" t="s">
        <v>4748</v>
      </c>
      <c r="AQ122" s="170">
        <v>71.749467686908687</v>
      </c>
      <c r="AR122" s="170">
        <v>25.357362002364329</v>
      </c>
      <c r="AS122" s="170" t="s">
        <v>4748</v>
      </c>
      <c r="AT122" s="6">
        <v>0</v>
      </c>
      <c r="AU122" s="6">
        <v>0</v>
      </c>
      <c r="AV122" s="6" t="s">
        <v>4748</v>
      </c>
    </row>
    <row r="123" spans="1:48" x14ac:dyDescent="0.25">
      <c r="A123" s="162">
        <v>120</v>
      </c>
      <c r="B123" s="3" t="s">
        <v>2306</v>
      </c>
      <c r="C123" s="3" t="s">
        <v>2176</v>
      </c>
      <c r="D123" s="6">
        <v>10900</v>
      </c>
      <c r="E123" s="171">
        <v>-0.90909090000000004</v>
      </c>
      <c r="F123" s="171">
        <v>-12.8</v>
      </c>
      <c r="G123" s="171">
        <v>-27.33333</v>
      </c>
      <c r="H123" s="6">
        <v>490500000000</v>
      </c>
      <c r="I123" s="154">
        <v>45</v>
      </c>
      <c r="J123" s="154">
        <v>24.670369999999998</v>
      </c>
      <c r="K123" s="6">
        <v>5105</v>
      </c>
      <c r="L123" s="6">
        <v>56690500</v>
      </c>
      <c r="M123" s="154">
        <v>19.332604235203188</v>
      </c>
      <c r="N123" s="154">
        <v>1.0116808008509057</v>
      </c>
      <c r="O123" s="154" t="s">
        <v>4942</v>
      </c>
      <c r="P123" s="172" t="s">
        <v>4748</v>
      </c>
      <c r="Q123" s="168" t="s">
        <v>2001</v>
      </c>
      <c r="R123" s="172">
        <v>812484.55264000001</v>
      </c>
      <c r="S123" s="168" t="s">
        <v>2001</v>
      </c>
      <c r="T123" s="172">
        <v>863496.77724099997</v>
      </c>
      <c r="U123" s="168">
        <v>6.2785470117858025E-2</v>
      </c>
      <c r="V123" s="172" t="s">
        <v>4748</v>
      </c>
      <c r="W123" s="173" t="s">
        <v>2001</v>
      </c>
      <c r="X123" s="172">
        <v>49680.816330000001</v>
      </c>
      <c r="Y123" s="173" t="s">
        <v>2001</v>
      </c>
      <c r="Z123" s="172">
        <v>48319.630265</v>
      </c>
      <c r="AA123" s="173">
        <v>-2.7398625174724491E-2</v>
      </c>
      <c r="AB123" s="172" t="s">
        <v>4748</v>
      </c>
      <c r="AC123" s="168" t="s">
        <v>2001</v>
      </c>
      <c r="AD123" s="172">
        <v>872</v>
      </c>
      <c r="AE123" s="168" t="s">
        <v>2001</v>
      </c>
      <c r="AF123" s="172">
        <v>820</v>
      </c>
      <c r="AG123" s="168">
        <v>-5.9633027522935783E-2</v>
      </c>
      <c r="AH123" s="171" t="s">
        <v>4748</v>
      </c>
      <c r="AI123" s="171" t="s">
        <v>4748</v>
      </c>
      <c r="AJ123" s="171">
        <v>5.2429986092038616</v>
      </c>
      <c r="AK123" s="171" t="s">
        <v>4748</v>
      </c>
      <c r="AL123" s="171" t="s">
        <v>4748</v>
      </c>
      <c r="AM123" s="171">
        <v>7.2982450641087953</v>
      </c>
      <c r="AN123" s="170" t="s">
        <v>4748</v>
      </c>
      <c r="AO123" s="170">
        <v>11.611632922306391</v>
      </c>
      <c r="AP123" s="170">
        <v>11.253180843647758</v>
      </c>
      <c r="AQ123" s="170" t="s">
        <v>4748</v>
      </c>
      <c r="AR123" s="170">
        <v>64.721407708777463</v>
      </c>
      <c r="AS123" s="170">
        <v>43.058592003916765</v>
      </c>
      <c r="AT123" s="6" t="s">
        <v>4748</v>
      </c>
      <c r="AU123" s="6">
        <v>1200</v>
      </c>
      <c r="AV123" s="6">
        <v>800</v>
      </c>
    </row>
    <row r="124" spans="1:48" x14ac:dyDescent="0.25">
      <c r="A124" s="162">
        <v>121</v>
      </c>
      <c r="B124" s="3" t="s">
        <v>2309</v>
      </c>
      <c r="C124" s="3" t="s">
        <v>2176</v>
      </c>
      <c r="D124" s="6">
        <v>17500</v>
      </c>
      <c r="E124" s="171">
        <v>-5.405405</v>
      </c>
      <c r="F124" s="171">
        <v>-8.3769629999999999</v>
      </c>
      <c r="G124" s="171">
        <v>-23.913039999999999</v>
      </c>
      <c r="H124" s="6">
        <v>218750000000</v>
      </c>
      <c r="I124" s="154">
        <v>12.5</v>
      </c>
      <c r="J124" s="154">
        <v>61.145600000000002</v>
      </c>
      <c r="K124" s="6">
        <v>10042.5</v>
      </c>
      <c r="L124" s="6">
        <v>184507000</v>
      </c>
      <c r="M124" s="154">
        <v>6.232193732193732</v>
      </c>
      <c r="N124" s="154">
        <v>0.95066937039624611</v>
      </c>
      <c r="O124" s="154">
        <v>0.32052510000000001</v>
      </c>
      <c r="P124" s="172">
        <v>441699.041784</v>
      </c>
      <c r="Q124" s="168" t="s">
        <v>2001</v>
      </c>
      <c r="R124" s="172">
        <v>477068.24758999998</v>
      </c>
      <c r="S124" s="168">
        <v>8.0075350997243611E-2</v>
      </c>
      <c r="T124" s="172">
        <v>562761.71045699995</v>
      </c>
      <c r="U124" s="168">
        <v>0.17962516537182388</v>
      </c>
      <c r="V124" s="172">
        <v>37625.407644999999</v>
      </c>
      <c r="W124" s="173" t="s">
        <v>2001</v>
      </c>
      <c r="X124" s="172">
        <v>37910.785236999996</v>
      </c>
      <c r="Y124" s="173">
        <v>7.5847043224772648E-3</v>
      </c>
      <c r="Z124" s="172">
        <v>56067.248712000001</v>
      </c>
      <c r="AA124" s="173">
        <v>0.47892607239587698</v>
      </c>
      <c r="AB124" s="172">
        <v>2559</v>
      </c>
      <c r="AC124" s="168" t="s">
        <v>2001</v>
      </c>
      <c r="AD124" s="172">
        <v>2785</v>
      </c>
      <c r="AE124" s="168">
        <v>8.8315748339194977E-2</v>
      </c>
      <c r="AF124" s="172">
        <v>4245</v>
      </c>
      <c r="AG124" s="168">
        <v>0.52423698384201078</v>
      </c>
      <c r="AH124" s="171" t="s">
        <v>4748</v>
      </c>
      <c r="AI124" s="171">
        <v>9.0097069342139147</v>
      </c>
      <c r="AJ124" s="171">
        <v>13.733308615720388</v>
      </c>
      <c r="AK124" s="171" t="s">
        <v>4748</v>
      </c>
      <c r="AL124" s="171">
        <v>15.326960754415483</v>
      </c>
      <c r="AM124" s="171">
        <v>22.347242771294436</v>
      </c>
      <c r="AN124" s="170">
        <v>13.545914644809031</v>
      </c>
      <c r="AO124" s="170">
        <v>13.149129936627302</v>
      </c>
      <c r="AP124" s="170">
        <v>14.476176734526558</v>
      </c>
      <c r="AQ124" s="170">
        <v>42.702623887872974</v>
      </c>
      <c r="AR124" s="170">
        <v>6.5875838069703878</v>
      </c>
      <c r="AS124" s="170">
        <v>27.262512129409309</v>
      </c>
      <c r="AT124" s="6" t="s">
        <v>4748</v>
      </c>
      <c r="AU124" s="6">
        <v>2500</v>
      </c>
      <c r="AV124" s="6">
        <v>2500</v>
      </c>
    </row>
    <row r="125" spans="1:48" x14ac:dyDescent="0.25">
      <c r="A125" s="162">
        <v>122</v>
      </c>
      <c r="B125" s="3" t="s">
        <v>2312</v>
      </c>
      <c r="C125" s="3" t="s">
        <v>2176</v>
      </c>
      <c r="D125" s="28">
        <v>25500</v>
      </c>
      <c r="E125" s="25">
        <v>10.389609999999999</v>
      </c>
      <c r="F125" s="25">
        <v>14.86486</v>
      </c>
      <c r="G125" s="25">
        <v>17.511520000000001</v>
      </c>
      <c r="H125" s="28">
        <v>1147500000000</v>
      </c>
      <c r="I125" s="51">
        <v>45</v>
      </c>
      <c r="J125" s="51">
        <v>96.210329999999999</v>
      </c>
      <c r="K125" s="28">
        <v>2895</v>
      </c>
      <c r="L125" s="28">
        <v>70355500</v>
      </c>
      <c r="M125" s="51">
        <v>11.994355597365946</v>
      </c>
      <c r="N125" s="51">
        <v>1.9131530680834496</v>
      </c>
      <c r="O125" s="51">
        <v>0.32234970000000002</v>
      </c>
      <c r="P125" s="30">
        <v>762239.57515599998</v>
      </c>
      <c r="Q125" s="27" t="s">
        <v>2001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2001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2001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4748</v>
      </c>
      <c r="AI125" s="25">
        <v>7.4636408583664924</v>
      </c>
      <c r="AJ125" s="25">
        <v>10.123568802517054</v>
      </c>
      <c r="AK125" s="25" t="s">
        <v>4748</v>
      </c>
      <c r="AL125" s="25">
        <v>14.268102048628245</v>
      </c>
      <c r="AM125" s="25">
        <v>16.335595774574767</v>
      </c>
      <c r="AN125" s="49">
        <v>16.049718678141634</v>
      </c>
      <c r="AO125" s="49">
        <v>14.006555744211324</v>
      </c>
      <c r="AP125" s="49">
        <v>14.544678235694642</v>
      </c>
      <c r="AQ125" s="49">
        <v>82.381343535472254</v>
      </c>
      <c r="AR125" s="49">
        <v>64.425158499381169</v>
      </c>
      <c r="AS125" s="49">
        <v>33.336694480462022</v>
      </c>
      <c r="AT125" s="28" t="s">
        <v>4748</v>
      </c>
      <c r="AU125" s="28">
        <v>1500</v>
      </c>
      <c r="AV125" s="28">
        <v>1000</v>
      </c>
    </row>
    <row r="126" spans="1:48" x14ac:dyDescent="0.25">
      <c r="A126" s="162">
        <v>123</v>
      </c>
      <c r="B126" s="3" t="s">
        <v>4632</v>
      </c>
      <c r="C126" s="3" t="s">
        <v>2176</v>
      </c>
      <c r="D126" s="28">
        <v>13700</v>
      </c>
      <c r="E126" s="25">
        <v>5.3846150000000002</v>
      </c>
      <c r="F126" s="25">
        <v>5.3846150000000002</v>
      </c>
      <c r="G126" s="25">
        <v>-26.344090000000001</v>
      </c>
      <c r="H126" s="28">
        <v>42476844739200</v>
      </c>
      <c r="I126" s="51">
        <v>3100.5</v>
      </c>
      <c r="J126" s="51">
        <v>100</v>
      </c>
      <c r="K126" s="28">
        <v>1871837</v>
      </c>
      <c r="L126" s="28">
        <v>24970190000</v>
      </c>
      <c r="M126" s="51">
        <v>11.779733666412611</v>
      </c>
      <c r="N126" s="51">
        <v>1.3586588227078318</v>
      </c>
      <c r="O126" s="51" t="s">
        <v>4942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4748</v>
      </c>
      <c r="AC126" s="27" t="s">
        <v>2001</v>
      </c>
      <c r="AD126" s="30" t="s">
        <v>4748</v>
      </c>
      <c r="AE126" s="27" t="s">
        <v>2001</v>
      </c>
      <c r="AF126" s="30" t="s">
        <v>4748</v>
      </c>
      <c r="AG126" s="27" t="s">
        <v>4748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9">
        <v>10.435555431803667</v>
      </c>
      <c r="AO126" s="49">
        <v>8.5946301898828459</v>
      </c>
      <c r="AP126" s="49">
        <v>11.180103952920629</v>
      </c>
      <c r="AQ126" s="49">
        <v>61.028295368656913</v>
      </c>
      <c r="AR126" s="49">
        <v>50.11174001484008</v>
      </c>
      <c r="AS126" s="49">
        <v>41.306642036296466</v>
      </c>
      <c r="AT126" s="28" t="s">
        <v>4748</v>
      </c>
      <c r="AU126" s="28" t="s">
        <v>4748</v>
      </c>
      <c r="AV126" s="28" t="s">
        <v>4748</v>
      </c>
    </row>
    <row r="127" spans="1:48" x14ac:dyDescent="0.25">
      <c r="A127" s="162">
        <v>124</v>
      </c>
      <c r="B127" s="3" t="s">
        <v>341</v>
      </c>
      <c r="C127" s="3" t="s">
        <v>694</v>
      </c>
      <c r="D127" s="28" t="s">
        <v>4942</v>
      </c>
      <c r="E127" s="25" t="s">
        <v>4942</v>
      </c>
      <c r="F127" s="25" t="s">
        <v>4942</v>
      </c>
      <c r="G127" s="25" t="s">
        <v>4942</v>
      </c>
      <c r="H127" s="28" t="s">
        <v>4942</v>
      </c>
      <c r="I127" s="51">
        <v>1.0999999999999999</v>
      </c>
      <c r="J127" s="51">
        <v>43.588909999999998</v>
      </c>
      <c r="K127" s="28">
        <v>0</v>
      </c>
      <c r="L127" s="28" t="s">
        <v>4942</v>
      </c>
      <c r="M127" s="51" t="s">
        <v>4942</v>
      </c>
      <c r="N127" s="51" t="s">
        <v>4942</v>
      </c>
      <c r="O127" s="51" t="s">
        <v>4942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9">
        <v>17.727914070608598</v>
      </c>
      <c r="AO127" s="49">
        <v>16.029612820209405</v>
      </c>
      <c r="AP127" s="49">
        <v>16.797104969186115</v>
      </c>
      <c r="AQ127" s="49">
        <v>4.1142073247247684</v>
      </c>
      <c r="AR127" s="49">
        <v>2.6721573287338529</v>
      </c>
      <c r="AS127" s="49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62">
        <v>125</v>
      </c>
      <c r="B128" s="3" t="s">
        <v>2315</v>
      </c>
      <c r="C128" s="3" t="s">
        <v>2176</v>
      </c>
      <c r="D128" s="28">
        <v>17500</v>
      </c>
      <c r="E128" s="25">
        <v>-2.7777780000000001</v>
      </c>
      <c r="F128" s="25">
        <v>5.4216870000000004</v>
      </c>
      <c r="G128" s="25">
        <v>2.941176</v>
      </c>
      <c r="H128" s="28">
        <v>91875000000</v>
      </c>
      <c r="I128" s="51">
        <v>5.25</v>
      </c>
      <c r="J128" s="51">
        <v>50.757159999999999</v>
      </c>
      <c r="K128" s="28">
        <v>190</v>
      </c>
      <c r="L128" s="28">
        <v>3125000</v>
      </c>
      <c r="M128" s="51">
        <v>8.2977714556661919</v>
      </c>
      <c r="N128" s="51">
        <v>0.93832122893662762</v>
      </c>
      <c r="O128" s="51" t="s">
        <v>4942</v>
      </c>
      <c r="P128" s="30">
        <v>537549.54186799994</v>
      </c>
      <c r="Q128" s="27" t="s">
        <v>2001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2001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2001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4748</v>
      </c>
      <c r="AI128" s="25">
        <v>3.8602494224762132</v>
      </c>
      <c r="AJ128" s="25">
        <v>4.1655880751966139</v>
      </c>
      <c r="AK128" s="25" t="s">
        <v>4748</v>
      </c>
      <c r="AL128" s="25">
        <v>11.213942395345326</v>
      </c>
      <c r="AM128" s="25">
        <v>11.42918506859157</v>
      </c>
      <c r="AN128" s="49">
        <v>20.030074046726586</v>
      </c>
      <c r="AO128" s="49">
        <v>22.740279172552103</v>
      </c>
      <c r="AP128" s="49">
        <v>22.35839470196964</v>
      </c>
      <c r="AQ128" s="49">
        <v>152.22939606393052</v>
      </c>
      <c r="AR128" s="49">
        <v>102.15535424017661</v>
      </c>
      <c r="AS128" s="49">
        <v>110.96047754436424</v>
      </c>
      <c r="AT128" s="28" t="s">
        <v>4748</v>
      </c>
      <c r="AU128" s="28">
        <v>1600</v>
      </c>
      <c r="AV128" s="28">
        <v>1600</v>
      </c>
    </row>
    <row r="129" spans="1:48" x14ac:dyDescent="0.25">
      <c r="A129" s="162">
        <v>126</v>
      </c>
      <c r="B129" s="3" t="s">
        <v>2318</v>
      </c>
      <c r="C129" s="3" t="s">
        <v>2176</v>
      </c>
      <c r="D129" s="28">
        <v>1600</v>
      </c>
      <c r="E129" s="25">
        <v>-11.11111</v>
      </c>
      <c r="F129" s="25">
        <v>-5.8823530000000002</v>
      </c>
      <c r="G129" s="25">
        <v>-65.217389999999995</v>
      </c>
      <c r="H129" s="28">
        <v>52648816000</v>
      </c>
      <c r="I129" s="51">
        <v>32.90551</v>
      </c>
      <c r="J129" s="51">
        <v>48.662059999999997</v>
      </c>
      <c r="K129" s="28">
        <v>465</v>
      </c>
      <c r="L129" s="28">
        <v>769500</v>
      </c>
      <c r="M129" s="51" t="s">
        <v>4942</v>
      </c>
      <c r="N129" s="51">
        <v>0.13772095151583041</v>
      </c>
      <c r="O129" s="51">
        <v>0.20335719999999999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4748</v>
      </c>
      <c r="U129" s="27" t="s">
        <v>4748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4748</v>
      </c>
      <c r="AA129" s="32" t="s">
        <v>4748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4748</v>
      </c>
      <c r="AG129" s="27" t="s">
        <v>4748</v>
      </c>
      <c r="AH129" s="25">
        <v>0.61770919714430172</v>
      </c>
      <c r="AI129" s="25">
        <v>0.52260778575471523</v>
      </c>
      <c r="AJ129" s="25" t="s">
        <v>4748</v>
      </c>
      <c r="AK129" s="25">
        <v>2.0011721654980832</v>
      </c>
      <c r="AL129" s="25">
        <v>1.6738596998245203</v>
      </c>
      <c r="AM129" s="25" t="s">
        <v>4748</v>
      </c>
      <c r="AN129" s="49">
        <v>12.085938341198222</v>
      </c>
      <c r="AO129" s="49">
        <v>0.45333772536902961</v>
      </c>
      <c r="AP129" s="49" t="s">
        <v>4748</v>
      </c>
      <c r="AQ129" s="49">
        <v>117.31995766761744</v>
      </c>
      <c r="AR129" s="49">
        <v>117.65228338109598</v>
      </c>
      <c r="AS129" s="49" t="s">
        <v>4748</v>
      </c>
      <c r="AT129" s="28" t="s">
        <v>4748</v>
      </c>
      <c r="AU129" s="28">
        <v>0</v>
      </c>
      <c r="AV129" s="28" t="s">
        <v>4748</v>
      </c>
    </row>
    <row r="130" spans="1:48" x14ac:dyDescent="0.25">
      <c r="A130" s="162">
        <v>127</v>
      </c>
      <c r="B130" s="3" t="s">
        <v>2321</v>
      </c>
      <c r="C130" s="3" t="s">
        <v>2176</v>
      </c>
      <c r="D130" s="28">
        <v>6800</v>
      </c>
      <c r="E130" s="25">
        <v>-9.3333329999999997</v>
      </c>
      <c r="F130" s="25">
        <v>7.9365079999999999</v>
      </c>
      <c r="G130" s="25">
        <v>-32</v>
      </c>
      <c r="H130" s="28">
        <v>52300336800.000008</v>
      </c>
      <c r="I130" s="51">
        <v>7.6912199999999995</v>
      </c>
      <c r="J130" s="51">
        <v>100</v>
      </c>
      <c r="K130" s="28">
        <v>40</v>
      </c>
      <c r="L130" s="28">
        <v>274500</v>
      </c>
      <c r="M130" s="51">
        <v>18.784530386740332</v>
      </c>
      <c r="N130" s="51">
        <v>0.48208788669013036</v>
      </c>
      <c r="O130" s="51" t="s">
        <v>4942</v>
      </c>
      <c r="P130" s="30">
        <v>173657.730431</v>
      </c>
      <c r="Q130" s="27" t="s">
        <v>2001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2001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2001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4748</v>
      </c>
      <c r="AI130" s="25">
        <v>2.2366988067533349</v>
      </c>
      <c r="AJ130" s="25">
        <v>1.592882239202537</v>
      </c>
      <c r="AK130" s="25" t="s">
        <v>4748</v>
      </c>
      <c r="AL130" s="25">
        <v>9.2554175515774624</v>
      </c>
      <c r="AM130" s="25">
        <v>5.8005239532001811</v>
      </c>
      <c r="AN130" s="49">
        <v>19.712122643800978</v>
      </c>
      <c r="AO130" s="49">
        <v>19.052544014583241</v>
      </c>
      <c r="AP130" s="49">
        <v>19.426577465035322</v>
      </c>
      <c r="AQ130" s="49">
        <v>309.86484431020085</v>
      </c>
      <c r="AR130" s="49">
        <v>263.8659870174223</v>
      </c>
      <c r="AS130" s="49">
        <v>203.39626170361217</v>
      </c>
      <c r="AT130" s="28" t="s">
        <v>4748</v>
      </c>
      <c r="AU130" s="28" t="s">
        <v>4748</v>
      </c>
      <c r="AV130" s="28">
        <v>0</v>
      </c>
    </row>
    <row r="131" spans="1:48" x14ac:dyDescent="0.25">
      <c r="A131" s="162">
        <v>128</v>
      </c>
      <c r="B131" s="3" t="s">
        <v>2324</v>
      </c>
      <c r="C131" s="3" t="s">
        <v>2176</v>
      </c>
      <c r="D131" s="6" t="s">
        <v>4942</v>
      </c>
      <c r="E131" s="171" t="s">
        <v>4942</v>
      </c>
      <c r="F131" s="171" t="s">
        <v>4942</v>
      </c>
      <c r="G131" s="171" t="s">
        <v>4942</v>
      </c>
      <c r="H131" s="6" t="s">
        <v>4942</v>
      </c>
      <c r="I131" s="154">
        <v>30</v>
      </c>
      <c r="J131" s="154">
        <v>96.585589999999996</v>
      </c>
      <c r="K131" s="6">
        <v>0</v>
      </c>
      <c r="L131" s="6" t="s">
        <v>4942</v>
      </c>
      <c r="M131" s="154" t="s">
        <v>4942</v>
      </c>
      <c r="N131" s="154" t="s">
        <v>4942</v>
      </c>
      <c r="O131" s="154" t="s">
        <v>4942</v>
      </c>
      <c r="P131" s="172">
        <v>7116.8926490000003</v>
      </c>
      <c r="Q131" s="168">
        <v>-0.91868245110954472</v>
      </c>
      <c r="R131" s="172">
        <v>1512.989403</v>
      </c>
      <c r="S131" s="168">
        <v>-0.7874087080388108</v>
      </c>
      <c r="T131" s="172">
        <v>0</v>
      </c>
      <c r="U131" s="168">
        <v>-1</v>
      </c>
      <c r="V131" s="172">
        <v>-8663.9837939999998</v>
      </c>
      <c r="W131" s="173">
        <v>-2.0552054361103571</v>
      </c>
      <c r="X131" s="172">
        <v>-11141.114852999999</v>
      </c>
      <c r="Y131" s="173">
        <v>0.28591132184659296</v>
      </c>
      <c r="Z131" s="172">
        <v>-1059.6594230000001</v>
      </c>
      <c r="AA131" s="173">
        <v>-0.90488748774413152</v>
      </c>
      <c r="AB131" s="172">
        <v>-6063</v>
      </c>
      <c r="AC131" s="168">
        <v>-2.0553524804177545</v>
      </c>
      <c r="AD131" s="172">
        <v>-7796</v>
      </c>
      <c r="AE131" s="168">
        <v>0.28583209632195272</v>
      </c>
      <c r="AF131" s="172">
        <v>-102</v>
      </c>
      <c r="AG131" s="168">
        <v>-0.98691636736788102</v>
      </c>
      <c r="AH131" s="171">
        <v>-29.232469096031394</v>
      </c>
      <c r="AI131" s="171">
        <v>-22.531799021191947</v>
      </c>
      <c r="AJ131" s="171">
        <v>-8.9393465858631893E-2</v>
      </c>
      <c r="AK131" s="171">
        <v>-40.468724953853759</v>
      </c>
      <c r="AL131" s="171">
        <v>-98.138512327624923</v>
      </c>
      <c r="AM131" s="171">
        <v>-0.55490334524524454</v>
      </c>
      <c r="AN131" s="170">
        <v>-37.210797599597157</v>
      </c>
      <c r="AO131" s="170">
        <v>29.75432710284489</v>
      </c>
      <c r="AP131" s="170" t="s">
        <v>4748</v>
      </c>
      <c r="AQ131" s="170">
        <v>0</v>
      </c>
      <c r="AR131" s="170">
        <v>0</v>
      </c>
      <c r="AS131" s="170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62">
        <v>129</v>
      </c>
      <c r="B132" s="3" t="s">
        <v>2327</v>
      </c>
      <c r="C132" s="3" t="s">
        <v>2176</v>
      </c>
      <c r="D132" s="28">
        <v>15500</v>
      </c>
      <c r="E132" s="25">
        <v>10.71429</v>
      </c>
      <c r="F132" s="25">
        <v>7.6388889999999998</v>
      </c>
      <c r="G132" s="25">
        <v>-6.0606059999999999</v>
      </c>
      <c r="H132" s="28">
        <v>99390510499.999985</v>
      </c>
      <c r="I132" s="51">
        <v>6.4122899999999996</v>
      </c>
      <c r="J132" s="51">
        <v>94.376710000000003</v>
      </c>
      <c r="K132" s="28">
        <v>13175</v>
      </c>
      <c r="L132" s="28">
        <v>205178500</v>
      </c>
      <c r="M132" s="51">
        <v>2.865064695009242</v>
      </c>
      <c r="N132" s="51">
        <v>0.61186978178434559</v>
      </c>
      <c r="O132" s="51">
        <v>0.37824200000000002</v>
      </c>
      <c r="P132" s="30">
        <v>627367.33669000003</v>
      </c>
      <c r="Q132" s="27" t="s">
        <v>2001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2001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2001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4748</v>
      </c>
      <c r="AI132" s="25">
        <v>7.6874089200040396</v>
      </c>
      <c r="AJ132" s="25">
        <v>6.3363053473504323</v>
      </c>
      <c r="AK132" s="25" t="s">
        <v>4748</v>
      </c>
      <c r="AL132" s="25">
        <v>22.044272146683618</v>
      </c>
      <c r="AM132" s="25">
        <v>23.305759180468481</v>
      </c>
      <c r="AN132" s="49">
        <v>15.303591184958542</v>
      </c>
      <c r="AO132" s="49">
        <v>15.016781619399577</v>
      </c>
      <c r="AP132" s="49">
        <v>12.061040515554744</v>
      </c>
      <c r="AQ132" s="49">
        <v>19.517506277882877</v>
      </c>
      <c r="AR132" s="49">
        <v>26.616501770916273</v>
      </c>
      <c r="AS132" s="49">
        <v>29.756855783125292</v>
      </c>
      <c r="AT132" s="28" t="s">
        <v>4748</v>
      </c>
      <c r="AU132" s="28">
        <v>1200</v>
      </c>
      <c r="AV132" s="28">
        <v>1000</v>
      </c>
    </row>
    <row r="133" spans="1:48" x14ac:dyDescent="0.25">
      <c r="A133" s="162">
        <v>130</v>
      </c>
      <c r="B133" s="3" t="s">
        <v>2330</v>
      </c>
      <c r="C133" s="3" t="s">
        <v>2176</v>
      </c>
      <c r="D133" s="28" t="s">
        <v>4942</v>
      </c>
      <c r="E133" s="25" t="s">
        <v>4942</v>
      </c>
      <c r="F133" s="25" t="s">
        <v>4942</v>
      </c>
      <c r="G133" s="25" t="s">
        <v>4942</v>
      </c>
      <c r="H133" s="28" t="s">
        <v>4942</v>
      </c>
      <c r="I133" s="51">
        <v>1.19</v>
      </c>
      <c r="J133" s="51">
        <v>33.382350000000002</v>
      </c>
      <c r="K133" s="28" t="s">
        <v>4942</v>
      </c>
      <c r="L133" s="28" t="s">
        <v>4942</v>
      </c>
      <c r="M133" s="51" t="s">
        <v>4942</v>
      </c>
      <c r="N133" s="51" t="s">
        <v>4942</v>
      </c>
      <c r="O133" s="51" t="s">
        <v>4942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9">
        <v>9.1394897256027789</v>
      </c>
      <c r="AO133" s="49">
        <v>8.6994195219748054</v>
      </c>
      <c r="AP133" s="49">
        <v>9.0073044740234582</v>
      </c>
      <c r="AQ133" s="49">
        <v>0</v>
      </c>
      <c r="AR133" s="49">
        <v>0</v>
      </c>
      <c r="AS133" s="49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62">
        <v>131</v>
      </c>
      <c r="B134" s="3" t="s">
        <v>2333</v>
      </c>
      <c r="C134" s="3" t="s">
        <v>2176</v>
      </c>
      <c r="D134" s="28">
        <v>7800</v>
      </c>
      <c r="E134" s="25">
        <v>-14.28571</v>
      </c>
      <c r="F134" s="25">
        <v>271.42860000000002</v>
      </c>
      <c r="G134" s="25">
        <v>50</v>
      </c>
      <c r="H134" s="28">
        <v>195000000000</v>
      </c>
      <c r="I134" s="51">
        <v>25</v>
      </c>
      <c r="J134" s="51">
        <v>87.908770000000004</v>
      </c>
      <c r="K134" s="28">
        <v>5</v>
      </c>
      <c r="L134" s="28">
        <v>39000</v>
      </c>
      <c r="M134" s="51" t="s">
        <v>4942</v>
      </c>
      <c r="N134" s="51">
        <v>1.08791567603692</v>
      </c>
      <c r="O134" s="51" t="s">
        <v>4942</v>
      </c>
      <c r="P134" s="30" t="s">
        <v>4748</v>
      </c>
      <c r="Q134" s="27" t="s">
        <v>2001</v>
      </c>
      <c r="R134" s="30">
        <v>21709.831117999998</v>
      </c>
      <c r="S134" s="27" t="s">
        <v>2001</v>
      </c>
      <c r="T134" s="30">
        <v>16006.076553999999</v>
      </c>
      <c r="U134" s="27">
        <v>-0.26272680487463196</v>
      </c>
      <c r="V134" s="30" t="s">
        <v>4748</v>
      </c>
      <c r="W134" s="32" t="s">
        <v>2001</v>
      </c>
      <c r="X134" s="30">
        <v>-369.600235</v>
      </c>
      <c r="Y134" s="32" t="s">
        <v>2001</v>
      </c>
      <c r="Z134" s="30">
        <v>-515.43975499999999</v>
      </c>
      <c r="AA134" s="32">
        <v>0.39458719500002482</v>
      </c>
      <c r="AB134" s="30" t="s">
        <v>4748</v>
      </c>
      <c r="AC134" s="27" t="s">
        <v>2001</v>
      </c>
      <c r="AD134" s="30">
        <v>-106</v>
      </c>
      <c r="AE134" s="27" t="s">
        <v>2001</v>
      </c>
      <c r="AF134" s="30">
        <v>-147</v>
      </c>
      <c r="AG134" s="27">
        <v>0.3867924528301887</v>
      </c>
      <c r="AH134" s="25" t="s">
        <v>4748</v>
      </c>
      <c r="AI134" s="25" t="s">
        <v>4748</v>
      </c>
      <c r="AJ134" s="25">
        <v>-1.5266316527877577</v>
      </c>
      <c r="AK134" s="25" t="s">
        <v>4748</v>
      </c>
      <c r="AL134" s="25" t="s">
        <v>4748</v>
      </c>
      <c r="AM134" s="25">
        <v>-2.0331664772307652</v>
      </c>
      <c r="AN134" s="49" t="s">
        <v>4748</v>
      </c>
      <c r="AO134" s="49">
        <v>11.38468385850665</v>
      </c>
      <c r="AP134" s="49">
        <v>13.254650949859503</v>
      </c>
      <c r="AQ134" s="49" t="s">
        <v>4748</v>
      </c>
      <c r="AR134" s="49">
        <v>0</v>
      </c>
      <c r="AS134" s="49">
        <v>0</v>
      </c>
      <c r="AT134" s="28" t="s">
        <v>4748</v>
      </c>
      <c r="AU134" s="28" t="s">
        <v>4748</v>
      </c>
      <c r="AV134" s="28" t="s">
        <v>4748</v>
      </c>
    </row>
    <row r="135" spans="1:48" x14ac:dyDescent="0.25">
      <c r="A135" s="162">
        <v>132</v>
      </c>
      <c r="B135" s="3" t="s">
        <v>4175</v>
      </c>
      <c r="C135" s="3" t="s">
        <v>2176</v>
      </c>
      <c r="D135" s="28">
        <v>8300</v>
      </c>
      <c r="E135" s="25">
        <v>-3.488372</v>
      </c>
      <c r="F135" s="25">
        <v>29.6875</v>
      </c>
      <c r="G135" s="25">
        <v>3.75</v>
      </c>
      <c r="H135" s="28">
        <v>36493124599.999992</v>
      </c>
      <c r="I135" s="51">
        <v>4.3967599999999996</v>
      </c>
      <c r="J135" s="51">
        <v>100</v>
      </c>
      <c r="K135" s="28">
        <v>220</v>
      </c>
      <c r="L135" s="28">
        <v>1724500</v>
      </c>
      <c r="M135" s="51">
        <v>13.474025974025974</v>
      </c>
      <c r="N135" s="51">
        <v>0.69570627504387816</v>
      </c>
      <c r="O135" s="51" t="s">
        <v>4942</v>
      </c>
      <c r="P135" s="30" t="s">
        <v>4748</v>
      </c>
      <c r="Q135" s="27" t="s">
        <v>2001</v>
      </c>
      <c r="R135" s="30">
        <v>35679.287794000003</v>
      </c>
      <c r="S135" s="27" t="s">
        <v>2001</v>
      </c>
      <c r="T135" s="30">
        <v>32197.777710999999</v>
      </c>
      <c r="U135" s="27">
        <v>-9.7577902986770715E-2</v>
      </c>
      <c r="V135" s="30" t="s">
        <v>4748</v>
      </c>
      <c r="W135" s="32" t="s">
        <v>2001</v>
      </c>
      <c r="X135" s="30">
        <v>10181.048914000001</v>
      </c>
      <c r="Y135" s="32" t="s">
        <v>2001</v>
      </c>
      <c r="Z135" s="30">
        <v>7112.2786370000003</v>
      </c>
      <c r="AA135" s="32">
        <v>-0.30141985397792581</v>
      </c>
      <c r="AB135" s="30" t="s">
        <v>4748</v>
      </c>
      <c r="AC135" s="27" t="s">
        <v>2001</v>
      </c>
      <c r="AD135" s="30">
        <v>2885</v>
      </c>
      <c r="AE135" s="27" t="s">
        <v>2001</v>
      </c>
      <c r="AF135" s="30">
        <v>2020</v>
      </c>
      <c r="AG135" s="27">
        <v>-0.29982668977469673</v>
      </c>
      <c r="AH135" s="25" t="s">
        <v>4748</v>
      </c>
      <c r="AI135" s="25" t="s">
        <v>4748</v>
      </c>
      <c r="AJ135" s="25">
        <v>9.5514491145194462</v>
      </c>
      <c r="AK135" s="25" t="s">
        <v>4748</v>
      </c>
      <c r="AL135" s="25" t="s">
        <v>4748</v>
      </c>
      <c r="AM135" s="25">
        <v>12.455110919191451</v>
      </c>
      <c r="AN135" s="49" t="s">
        <v>4748</v>
      </c>
      <c r="AO135" s="49">
        <v>50.566754331441579</v>
      </c>
      <c r="AP135" s="49">
        <v>42.161909215747485</v>
      </c>
      <c r="AQ135" s="49" t="s">
        <v>4748</v>
      </c>
      <c r="AR135" s="49">
        <v>10.503712093293361</v>
      </c>
      <c r="AS135" s="49">
        <v>31.004560967667373</v>
      </c>
      <c r="AT135" s="28" t="s">
        <v>4748</v>
      </c>
      <c r="AU135" s="28" t="s">
        <v>4748</v>
      </c>
      <c r="AV135" s="28">
        <v>0</v>
      </c>
    </row>
    <row r="136" spans="1:48" x14ac:dyDescent="0.25">
      <c r="A136" s="162">
        <v>133</v>
      </c>
      <c r="B136" s="3" t="s">
        <v>46</v>
      </c>
      <c r="C136" s="3" t="s">
        <v>1</v>
      </c>
      <c r="D136" s="28">
        <v>12600</v>
      </c>
      <c r="E136" s="25">
        <v>-7.3529410000000004</v>
      </c>
      <c r="F136" s="25">
        <v>5.8823530000000002</v>
      </c>
      <c r="G136" s="25">
        <v>-4.5454549999999996</v>
      </c>
      <c r="H136" s="28">
        <v>762118560000</v>
      </c>
      <c r="I136" s="51">
        <v>60.485599999999998</v>
      </c>
      <c r="J136" s="51">
        <v>20.431239999999999</v>
      </c>
      <c r="K136" s="28">
        <v>27504.5</v>
      </c>
      <c r="L136" s="28">
        <v>359700000</v>
      </c>
      <c r="M136" s="51">
        <v>25.205326893785731</v>
      </c>
      <c r="N136" s="51">
        <v>0.70057599900606815</v>
      </c>
      <c r="O136" s="51">
        <v>0.6215657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9">
        <v>10.331262361192817</v>
      </c>
      <c r="AO136" s="49">
        <v>7.5140114135982872</v>
      </c>
      <c r="AP136" s="49">
        <v>5.0620957972011489</v>
      </c>
      <c r="AQ136" s="49">
        <v>54.338509111997155</v>
      </c>
      <c r="AR136" s="49">
        <v>48.502398835476868</v>
      </c>
      <c r="AS136" s="49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62">
        <v>134</v>
      </c>
      <c r="B137" s="3" t="s">
        <v>2336</v>
      </c>
      <c r="C137" s="3" t="s">
        <v>2176</v>
      </c>
      <c r="D137" s="6" t="s">
        <v>4942</v>
      </c>
      <c r="E137" s="171" t="s">
        <v>4942</v>
      </c>
      <c r="F137" s="171" t="s">
        <v>4942</v>
      </c>
      <c r="G137" s="171" t="s">
        <v>4942</v>
      </c>
      <c r="H137" s="6" t="s">
        <v>4942</v>
      </c>
      <c r="I137" s="154">
        <v>1.8499999999999999</v>
      </c>
      <c r="J137" s="154">
        <v>44.409730000000003</v>
      </c>
      <c r="K137" s="6" t="s">
        <v>4942</v>
      </c>
      <c r="L137" s="6" t="s">
        <v>4942</v>
      </c>
      <c r="M137" s="154" t="s">
        <v>4942</v>
      </c>
      <c r="N137" s="154" t="s">
        <v>4942</v>
      </c>
      <c r="O137" s="154" t="s">
        <v>4942</v>
      </c>
      <c r="P137" s="172">
        <v>107165.006788</v>
      </c>
      <c r="Q137" s="168" t="s">
        <v>2001</v>
      </c>
      <c r="R137" s="172">
        <v>125166.160687</v>
      </c>
      <c r="S137" s="168">
        <v>0.1679760440328335</v>
      </c>
      <c r="T137" s="172">
        <v>131729.96917500001</v>
      </c>
      <c r="U137" s="168">
        <v>5.2440759163444886E-2</v>
      </c>
      <c r="V137" s="172">
        <v>1466.0249249999999</v>
      </c>
      <c r="W137" s="173" t="s">
        <v>2001</v>
      </c>
      <c r="X137" s="172">
        <v>1901.6007099999999</v>
      </c>
      <c r="Y137" s="173">
        <v>0.29711349211883276</v>
      </c>
      <c r="Z137" s="172">
        <v>2066.1244339999998</v>
      </c>
      <c r="AA137" s="173">
        <v>8.6518543632642997E-2</v>
      </c>
      <c r="AB137" s="172" t="s">
        <v>4748</v>
      </c>
      <c r="AC137" s="168" t="s">
        <v>2001</v>
      </c>
      <c r="AD137" s="172">
        <v>1028</v>
      </c>
      <c r="AE137" s="168" t="s">
        <v>2001</v>
      </c>
      <c r="AF137" s="172">
        <v>1117</v>
      </c>
      <c r="AG137" s="168">
        <v>8.6575875486381321E-2</v>
      </c>
      <c r="AH137" s="171" t="s">
        <v>4748</v>
      </c>
      <c r="AI137" s="171">
        <v>3.0462958389879407</v>
      </c>
      <c r="AJ137" s="171">
        <v>3.4965557666142866</v>
      </c>
      <c r="AK137" s="171" t="s">
        <v>4748</v>
      </c>
      <c r="AL137" s="171">
        <v>11.201872152170916</v>
      </c>
      <c r="AM137" s="171">
        <v>10.040373581108639</v>
      </c>
      <c r="AN137" s="170">
        <v>9.055320292376102</v>
      </c>
      <c r="AO137" s="170">
        <v>8.5129764358959683</v>
      </c>
      <c r="AP137" s="170">
        <v>8.5624854561498154</v>
      </c>
      <c r="AQ137" s="170">
        <v>22.140418105531573</v>
      </c>
      <c r="AR137" s="170">
        <v>14.704728529117459</v>
      </c>
      <c r="AS137" s="170">
        <v>14.454539769548683</v>
      </c>
      <c r="AT137" s="6" t="s">
        <v>4748</v>
      </c>
      <c r="AU137" s="6" t="s">
        <v>4748</v>
      </c>
      <c r="AV137" s="6" t="s">
        <v>4748</v>
      </c>
    </row>
    <row r="138" spans="1:48" x14ac:dyDescent="0.25">
      <c r="A138" s="162">
        <v>135</v>
      </c>
      <c r="B138" s="3" t="s">
        <v>342</v>
      </c>
      <c r="C138" s="3" t="s">
        <v>694</v>
      </c>
      <c r="D138" s="28">
        <v>4500</v>
      </c>
      <c r="E138" s="25">
        <v>2.2727270000000002</v>
      </c>
      <c r="F138" s="25">
        <v>-6.25</v>
      </c>
      <c r="G138" s="25">
        <v>-10</v>
      </c>
      <c r="H138" s="28">
        <v>539827960500.00006</v>
      </c>
      <c r="I138" s="51">
        <v>119.9618</v>
      </c>
      <c r="J138" s="51">
        <v>20.47795</v>
      </c>
      <c r="K138" s="28">
        <v>2165</v>
      </c>
      <c r="L138" s="28">
        <v>9803500</v>
      </c>
      <c r="M138" s="51">
        <v>8.9786245167838956</v>
      </c>
      <c r="N138" s="51">
        <v>0.39907345422479051</v>
      </c>
      <c r="O138" s="51">
        <v>0.27515129999999999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9">
        <v>17.736791368312645</v>
      </c>
      <c r="AO138" s="49">
        <v>16.994084027654978</v>
      </c>
      <c r="AP138" s="49">
        <v>13.997173184468515</v>
      </c>
      <c r="AQ138" s="49">
        <v>178.28723311853</v>
      </c>
      <c r="AR138" s="49">
        <v>164.7140006059243</v>
      </c>
      <c r="AS138" s="49">
        <v>148.10273891577731</v>
      </c>
      <c r="AT138" s="28">
        <v>0</v>
      </c>
      <c r="AU138" s="28">
        <v>0</v>
      </c>
      <c r="AV138" s="28" t="s">
        <v>4748</v>
      </c>
    </row>
    <row r="139" spans="1:48" x14ac:dyDescent="0.25">
      <c r="A139" s="162">
        <v>136</v>
      </c>
      <c r="B139" s="3" t="s">
        <v>47</v>
      </c>
      <c r="C139" s="3" t="s">
        <v>1</v>
      </c>
      <c r="D139" s="28">
        <v>37250</v>
      </c>
      <c r="E139" s="25">
        <v>4.9295770000000001</v>
      </c>
      <c r="F139" s="25">
        <v>11.028320000000001</v>
      </c>
      <c r="G139" s="25">
        <v>3.1855959999999999</v>
      </c>
      <c r="H139" s="28">
        <v>502875000000</v>
      </c>
      <c r="I139" s="51">
        <v>13.5</v>
      </c>
      <c r="J139" s="51">
        <v>43.633000000000003</v>
      </c>
      <c r="K139" s="28">
        <v>951.5</v>
      </c>
      <c r="L139" s="28">
        <v>36800000</v>
      </c>
      <c r="M139" s="51">
        <v>11.020710059171599</v>
      </c>
      <c r="N139" s="51">
        <v>1.5051925088513063</v>
      </c>
      <c r="O139" s="51">
        <v>0.44012980000000002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9">
        <v>26.579989345178067</v>
      </c>
      <c r="AO139" s="49">
        <v>25.750833520737793</v>
      </c>
      <c r="AP139" s="49">
        <v>32.73756171074551</v>
      </c>
      <c r="AQ139" s="49">
        <v>4.5447784756538354</v>
      </c>
      <c r="AR139" s="49">
        <v>3.346451095376727</v>
      </c>
      <c r="AS139" s="49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62">
        <v>137</v>
      </c>
      <c r="B140" s="3" t="s">
        <v>2339</v>
      </c>
      <c r="C140" s="3" t="s">
        <v>2176</v>
      </c>
      <c r="D140" s="6">
        <v>10800</v>
      </c>
      <c r="E140" s="171">
        <v>2.8571430000000002</v>
      </c>
      <c r="F140" s="171">
        <v>2.8571430000000002</v>
      </c>
      <c r="G140" s="171">
        <v>58.823529999999998</v>
      </c>
      <c r="H140" s="6">
        <v>38880000000</v>
      </c>
      <c r="I140" s="154">
        <v>3.5999999999999996</v>
      </c>
      <c r="J140" s="154">
        <v>14.147220000000001</v>
      </c>
      <c r="K140" s="6">
        <v>70</v>
      </c>
      <c r="L140" s="6">
        <v>740000</v>
      </c>
      <c r="M140" s="154">
        <v>7.4175824175824179</v>
      </c>
      <c r="N140" s="154">
        <v>0.89514262654255894</v>
      </c>
      <c r="O140" s="154" t="s">
        <v>4942</v>
      </c>
      <c r="P140" s="172" t="s">
        <v>4748</v>
      </c>
      <c r="Q140" s="168" t="s">
        <v>2001</v>
      </c>
      <c r="R140" s="172">
        <v>55697.419223999997</v>
      </c>
      <c r="S140" s="168" t="s">
        <v>2001</v>
      </c>
      <c r="T140" s="172">
        <v>68758.040120999998</v>
      </c>
      <c r="U140" s="168">
        <v>0.23449238903644182</v>
      </c>
      <c r="V140" s="172" t="s">
        <v>4748</v>
      </c>
      <c r="W140" s="173" t="s">
        <v>2001</v>
      </c>
      <c r="X140" s="172">
        <v>5571.119651</v>
      </c>
      <c r="Y140" s="173" t="s">
        <v>2001</v>
      </c>
      <c r="Z140" s="172">
        <v>6515.6080430000002</v>
      </c>
      <c r="AA140" s="173">
        <v>0.16953295767583582</v>
      </c>
      <c r="AB140" s="172" t="s">
        <v>4748</v>
      </c>
      <c r="AC140" s="168" t="s">
        <v>2001</v>
      </c>
      <c r="AD140" s="172">
        <v>1267</v>
      </c>
      <c r="AE140" s="168" t="s">
        <v>2001</v>
      </c>
      <c r="AF140" s="172">
        <v>1456</v>
      </c>
      <c r="AG140" s="168">
        <v>0.14917127071823205</v>
      </c>
      <c r="AH140" s="171" t="s">
        <v>4748</v>
      </c>
      <c r="AI140" s="171" t="s">
        <v>4748</v>
      </c>
      <c r="AJ140" s="171">
        <v>11.717005232176973</v>
      </c>
      <c r="AK140" s="171" t="s">
        <v>4748</v>
      </c>
      <c r="AL140" s="171" t="s">
        <v>4748</v>
      </c>
      <c r="AM140" s="171">
        <v>12.298351582300832</v>
      </c>
      <c r="AN140" s="170" t="s">
        <v>4748</v>
      </c>
      <c r="AO140" s="170">
        <v>25.318790108184196</v>
      </c>
      <c r="AP140" s="170">
        <v>24.75649273749606</v>
      </c>
      <c r="AQ140" s="170" t="s">
        <v>4748</v>
      </c>
      <c r="AR140" s="170">
        <v>0</v>
      </c>
      <c r="AS140" s="170">
        <v>4.1776671413826199</v>
      </c>
      <c r="AT140" s="6" t="s">
        <v>4748</v>
      </c>
      <c r="AU140" s="6" t="s">
        <v>4748</v>
      </c>
      <c r="AV140" s="6">
        <v>1050</v>
      </c>
    </row>
    <row r="141" spans="1:48" x14ac:dyDescent="0.25">
      <c r="A141" s="162">
        <v>138</v>
      </c>
      <c r="B141" s="3" t="s">
        <v>2342</v>
      </c>
      <c r="C141" s="3" t="s">
        <v>2176</v>
      </c>
      <c r="D141" s="28">
        <v>26000</v>
      </c>
      <c r="E141" s="25">
        <v>-8.7719299999999993</v>
      </c>
      <c r="F141" s="25">
        <v>-10.34483</v>
      </c>
      <c r="G141" s="25">
        <v>23.809519999999999</v>
      </c>
      <c r="H141" s="28">
        <v>649027600000</v>
      </c>
      <c r="I141" s="51">
        <v>24.962599999999998</v>
      </c>
      <c r="J141" s="51">
        <v>100</v>
      </c>
      <c r="K141" s="28">
        <v>160.1</v>
      </c>
      <c r="L141" s="28">
        <v>4245000</v>
      </c>
      <c r="M141" s="51">
        <v>29.646522234891677</v>
      </c>
      <c r="N141" s="51">
        <v>2.503413402380513</v>
      </c>
      <c r="O141" s="51" t="s">
        <v>4942</v>
      </c>
      <c r="P141" s="30" t="s">
        <v>4748</v>
      </c>
      <c r="Q141" s="27" t="s">
        <v>2001</v>
      </c>
      <c r="R141" s="30">
        <v>667353.00080399995</v>
      </c>
      <c r="S141" s="27" t="s">
        <v>2001</v>
      </c>
      <c r="T141" s="30">
        <v>814009.53677999997</v>
      </c>
      <c r="U141" s="27">
        <v>0.21975856225912543</v>
      </c>
      <c r="V141" s="30" t="s">
        <v>4748</v>
      </c>
      <c r="W141" s="32" t="s">
        <v>2001</v>
      </c>
      <c r="X141" s="30">
        <v>24588.82561</v>
      </c>
      <c r="Y141" s="32" t="s">
        <v>2001</v>
      </c>
      <c r="Z141" s="30">
        <v>24740.030029000001</v>
      </c>
      <c r="AA141" s="32">
        <v>6.1493143836242577E-3</v>
      </c>
      <c r="AB141" s="30" t="s">
        <v>4748</v>
      </c>
      <c r="AC141" s="27" t="s">
        <v>2001</v>
      </c>
      <c r="AD141" s="30">
        <v>854</v>
      </c>
      <c r="AE141" s="27" t="s">
        <v>2001</v>
      </c>
      <c r="AF141" s="30">
        <v>877</v>
      </c>
      <c r="AG141" s="27">
        <v>2.6932084309133488E-2</v>
      </c>
      <c r="AH141" s="25" t="s">
        <v>4748</v>
      </c>
      <c r="AI141" s="25">
        <v>6.5203794442987046</v>
      </c>
      <c r="AJ141" s="25">
        <v>5.9402979697051057</v>
      </c>
      <c r="AK141" s="25" t="s">
        <v>4748</v>
      </c>
      <c r="AL141" s="25">
        <v>9.3138168514573341</v>
      </c>
      <c r="AM141" s="25">
        <v>8.4325754154306569</v>
      </c>
      <c r="AN141" s="49" t="s">
        <v>4748</v>
      </c>
      <c r="AO141" s="49">
        <v>16.49328852307459</v>
      </c>
      <c r="AP141" s="49">
        <v>14.363238984213423</v>
      </c>
      <c r="AQ141" s="49">
        <v>3.8436957069198496</v>
      </c>
      <c r="AR141" s="49">
        <v>17.356289030000333</v>
      </c>
      <c r="AS141" s="49">
        <v>20.246556320915335</v>
      </c>
      <c r="AT141" s="28" t="s">
        <v>4748</v>
      </c>
      <c r="AU141" s="28">
        <v>600</v>
      </c>
      <c r="AV141" s="28">
        <v>700</v>
      </c>
    </row>
    <row r="142" spans="1:48" x14ac:dyDescent="0.25">
      <c r="A142" s="162">
        <v>139</v>
      </c>
      <c r="B142" s="3" t="s">
        <v>4024</v>
      </c>
      <c r="C142" s="3" t="s">
        <v>694</v>
      </c>
      <c r="D142" s="28">
        <v>17500</v>
      </c>
      <c r="E142" s="25">
        <v>-23.245609999999999</v>
      </c>
      <c r="F142" s="25">
        <v>18.24324</v>
      </c>
      <c r="G142" s="25">
        <v>16.66667</v>
      </c>
      <c r="H142" s="28">
        <v>163800000000</v>
      </c>
      <c r="I142" s="51">
        <v>9.36</v>
      </c>
      <c r="J142" s="51">
        <v>46.549140000000001</v>
      </c>
      <c r="K142" s="28">
        <v>780.55</v>
      </c>
      <c r="L142" s="28">
        <v>16920500</v>
      </c>
      <c r="M142" s="51">
        <v>9.1336116910229652</v>
      </c>
      <c r="N142" s="51">
        <v>0.98027679390389755</v>
      </c>
      <c r="O142" s="51" t="s">
        <v>4942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9">
        <v>20.889637458570963</v>
      </c>
      <c r="AO142" s="49">
        <v>26.566727239729126</v>
      </c>
      <c r="AP142" s="49">
        <v>28.248113920778749</v>
      </c>
      <c r="AQ142" s="49">
        <v>0</v>
      </c>
      <c r="AR142" s="49">
        <v>0</v>
      </c>
      <c r="AS142" s="49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62">
        <v>140</v>
      </c>
      <c r="B143" s="3" t="s">
        <v>4684</v>
      </c>
      <c r="C143" s="3" t="s">
        <v>2176</v>
      </c>
      <c r="D143" s="28">
        <v>15600</v>
      </c>
      <c r="E143" s="25">
        <v>60.824739999999998</v>
      </c>
      <c r="F143" s="25">
        <v>64.210530000000006</v>
      </c>
      <c r="G143" s="25">
        <v>64.210530000000006</v>
      </c>
      <c r="H143" s="28">
        <v>156000000000</v>
      </c>
      <c r="I143" s="51">
        <v>10</v>
      </c>
      <c r="J143" s="51">
        <v>100</v>
      </c>
      <c r="K143" s="28">
        <v>100</v>
      </c>
      <c r="L143" s="28">
        <v>1151000</v>
      </c>
      <c r="M143" s="51" t="s">
        <v>4942</v>
      </c>
      <c r="N143" s="51" t="s">
        <v>4942</v>
      </c>
      <c r="O143" s="51" t="s">
        <v>4942</v>
      </c>
      <c r="P143" s="30" t="s">
        <v>4748</v>
      </c>
      <c r="Q143" s="27" t="s">
        <v>2001</v>
      </c>
      <c r="R143" s="30">
        <v>274860.44296999997</v>
      </c>
      <c r="S143" s="27" t="s">
        <v>2001</v>
      </c>
      <c r="T143" s="30" t="s">
        <v>4748</v>
      </c>
      <c r="U143" s="27" t="s">
        <v>4748</v>
      </c>
      <c r="V143" s="30" t="s">
        <v>4748</v>
      </c>
      <c r="W143" s="32" t="s">
        <v>2001</v>
      </c>
      <c r="X143" s="30">
        <v>10951.991207999999</v>
      </c>
      <c r="Y143" s="32" t="s">
        <v>2001</v>
      </c>
      <c r="Z143" s="30" t="s">
        <v>4748</v>
      </c>
      <c r="AA143" s="32" t="s">
        <v>4748</v>
      </c>
      <c r="AB143" s="30" t="s">
        <v>4748</v>
      </c>
      <c r="AC143" s="27" t="s">
        <v>2001</v>
      </c>
      <c r="AD143" s="30" t="s">
        <v>4748</v>
      </c>
      <c r="AE143" s="27" t="s">
        <v>2001</v>
      </c>
      <c r="AF143" s="30" t="s">
        <v>4748</v>
      </c>
      <c r="AG143" s="27" t="s">
        <v>4748</v>
      </c>
      <c r="AH143" s="25" t="s">
        <v>4748</v>
      </c>
      <c r="AI143" s="25" t="s">
        <v>4748</v>
      </c>
      <c r="AJ143" s="25" t="s">
        <v>4748</v>
      </c>
      <c r="AK143" s="25" t="s">
        <v>4748</v>
      </c>
      <c r="AL143" s="25" t="s">
        <v>4748</v>
      </c>
      <c r="AM143" s="25" t="s">
        <v>4748</v>
      </c>
      <c r="AN143" s="49" t="s">
        <v>4748</v>
      </c>
      <c r="AO143" s="49">
        <v>38.521187494977717</v>
      </c>
      <c r="AP143" s="49" t="s">
        <v>4748</v>
      </c>
      <c r="AQ143" s="49" t="s">
        <v>4748</v>
      </c>
      <c r="AR143" s="49">
        <v>0</v>
      </c>
      <c r="AS143" s="49" t="s">
        <v>4748</v>
      </c>
      <c r="AT143" s="28" t="s">
        <v>4748</v>
      </c>
      <c r="AU143" s="28" t="s">
        <v>4748</v>
      </c>
      <c r="AV143" s="28" t="s">
        <v>4748</v>
      </c>
    </row>
    <row r="144" spans="1:48" x14ac:dyDescent="0.25">
      <c r="A144" s="162">
        <v>141</v>
      </c>
      <c r="B144" s="3" t="s">
        <v>2345</v>
      </c>
      <c r="C144" s="3" t="s">
        <v>2176</v>
      </c>
      <c r="D144" s="28">
        <v>2200</v>
      </c>
      <c r="E144" s="25">
        <v>46.666670000000003</v>
      </c>
      <c r="F144" s="25">
        <v>37.5</v>
      </c>
      <c r="G144" s="25">
        <v>46.666670000000003</v>
      </c>
      <c r="H144" s="28">
        <v>21452085600.000004</v>
      </c>
      <c r="I144" s="51">
        <v>9.7509399999999999</v>
      </c>
      <c r="J144" s="51">
        <v>41.724719999999998</v>
      </c>
      <c r="K144" s="28">
        <v>41378.5</v>
      </c>
      <c r="L144" s="28">
        <v>77209000</v>
      </c>
      <c r="M144" s="51">
        <v>11.167512690355331</v>
      </c>
      <c r="N144" s="51">
        <v>0.31705104324778788</v>
      </c>
      <c r="O144" s="51">
        <v>0.80065439999999999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9">
        <v>18.587652764757546</v>
      </c>
      <c r="AO144" s="49">
        <v>16.625112073190795</v>
      </c>
      <c r="AP144" s="49">
        <v>15.612336567114415</v>
      </c>
      <c r="AQ144" s="49">
        <v>451.16618796867459</v>
      </c>
      <c r="AR144" s="49">
        <v>195.21563280414014</v>
      </c>
      <c r="AS144" s="49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62">
        <v>142</v>
      </c>
      <c r="B145" s="3" t="s">
        <v>48</v>
      </c>
      <c r="C145" s="3" t="s">
        <v>1</v>
      </c>
      <c r="D145" s="28">
        <v>76700</v>
      </c>
      <c r="E145" s="25">
        <v>-18.14301</v>
      </c>
      <c r="F145" s="25">
        <v>-19.85371</v>
      </c>
      <c r="G145" s="25">
        <v>-11.940300000000001</v>
      </c>
      <c r="H145" s="28">
        <v>53757989487800</v>
      </c>
      <c r="I145" s="51">
        <v>700.88639999999998</v>
      </c>
      <c r="J145" s="51">
        <v>31.156469999999999</v>
      </c>
      <c r="K145" s="28">
        <v>68339</v>
      </c>
      <c r="L145" s="28">
        <v>6170700000</v>
      </c>
      <c r="M145" s="51">
        <v>47.277580298133174</v>
      </c>
      <c r="N145" s="51">
        <v>3.5351447466389421</v>
      </c>
      <c r="O145" s="51">
        <v>1.1866559999999999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9" t="s">
        <v>4748</v>
      </c>
      <c r="AO145" s="49" t="s">
        <v>4748</v>
      </c>
      <c r="AP145" s="49" t="s">
        <v>4748</v>
      </c>
      <c r="AQ145" s="49">
        <v>0.23610288208577038</v>
      </c>
      <c r="AR145" s="49">
        <v>95.55169637085541</v>
      </c>
      <c r="AS145" s="49">
        <v>122.32908323886087</v>
      </c>
      <c r="AT145" s="28">
        <v>800</v>
      </c>
      <c r="AU145" s="28">
        <v>1000</v>
      </c>
      <c r="AV145" s="28" t="s">
        <v>4748</v>
      </c>
    </row>
    <row r="146" spans="1:48" x14ac:dyDescent="0.25">
      <c r="A146" s="162">
        <v>143</v>
      </c>
      <c r="B146" s="3" t="s">
        <v>2348</v>
      </c>
      <c r="C146" s="3" t="s">
        <v>2176</v>
      </c>
      <c r="D146" s="28">
        <v>18000</v>
      </c>
      <c r="E146" s="25">
        <v>0</v>
      </c>
      <c r="F146" s="25">
        <v>17.64706</v>
      </c>
      <c r="G146" s="25">
        <v>-7.6923079999999997</v>
      </c>
      <c r="H146" s="28">
        <v>90000000000</v>
      </c>
      <c r="I146" s="51">
        <v>5</v>
      </c>
      <c r="J146" s="51">
        <v>77.842820000000003</v>
      </c>
      <c r="K146" s="28">
        <v>160</v>
      </c>
      <c r="L146" s="28">
        <v>2880000</v>
      </c>
      <c r="M146" s="51">
        <v>28.378913544606345</v>
      </c>
      <c r="N146" s="51">
        <v>1.3604212507218012</v>
      </c>
      <c r="O146" s="51" t="s">
        <v>4942</v>
      </c>
      <c r="P146" s="30">
        <v>285344.95424400002</v>
      </c>
      <c r="Q146" s="27" t="s">
        <v>2001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2001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2001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4748</v>
      </c>
      <c r="AI146" s="25">
        <v>1.973817977404422</v>
      </c>
      <c r="AJ146" s="25">
        <v>1.62120472847854</v>
      </c>
      <c r="AK146" s="25" t="s">
        <v>4748</v>
      </c>
      <c r="AL146" s="25">
        <v>5.7462997177420592</v>
      </c>
      <c r="AM146" s="25">
        <v>4.7180974644470286</v>
      </c>
      <c r="AN146" s="49">
        <v>12.062768704354543</v>
      </c>
      <c r="AO146" s="49">
        <v>10.101545757776053</v>
      </c>
      <c r="AP146" s="49">
        <v>12.648829979106235</v>
      </c>
      <c r="AQ146" s="49">
        <v>121.532071866039</v>
      </c>
      <c r="AR146" s="49">
        <v>78.953133362760568</v>
      </c>
      <c r="AS146" s="49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62">
        <v>144</v>
      </c>
      <c r="B147" s="3" t="s">
        <v>343</v>
      </c>
      <c r="C147" s="3" t="s">
        <v>694</v>
      </c>
      <c r="D147" s="28">
        <v>12400</v>
      </c>
      <c r="E147" s="25">
        <v>-1.587302</v>
      </c>
      <c r="F147" s="25">
        <v>3.3333330000000001</v>
      </c>
      <c r="G147" s="25">
        <v>-34.391530000000003</v>
      </c>
      <c r="H147" s="28">
        <v>895512338800</v>
      </c>
      <c r="I147" s="51">
        <v>72.218739999999997</v>
      </c>
      <c r="J147" s="51">
        <v>39.889209999999999</v>
      </c>
      <c r="K147" s="28">
        <v>32610</v>
      </c>
      <c r="L147" s="28">
        <v>404775500</v>
      </c>
      <c r="M147" s="51">
        <v>8.6038787324730048</v>
      </c>
      <c r="N147" s="51">
        <v>0.5200712341326621</v>
      </c>
      <c r="O147" s="51">
        <v>0.61933570000000004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9" t="s">
        <v>4748</v>
      </c>
      <c r="AO147" s="49" t="s">
        <v>4748</v>
      </c>
      <c r="AP147" s="49" t="s">
        <v>4748</v>
      </c>
      <c r="AQ147" s="49">
        <v>2.0093774428435043</v>
      </c>
      <c r="AR147" s="49">
        <v>10.185557693986535</v>
      </c>
      <c r="AS147" s="49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62">
        <v>145</v>
      </c>
      <c r="B148" s="3" t="s">
        <v>2351</v>
      </c>
      <c r="C148" s="3" t="s">
        <v>2176</v>
      </c>
      <c r="D148" s="6">
        <v>10500</v>
      </c>
      <c r="E148" s="171">
        <v>0</v>
      </c>
      <c r="F148" s="171">
        <v>98.113209999999995</v>
      </c>
      <c r="G148" s="171">
        <v>-36.363639999999997</v>
      </c>
      <c r="H148" s="6">
        <v>28350000000.000004</v>
      </c>
      <c r="I148" s="154">
        <v>2.6999999999999997</v>
      </c>
      <c r="J148" s="154">
        <v>18.66667</v>
      </c>
      <c r="K148" s="6">
        <v>5</v>
      </c>
      <c r="L148" s="6">
        <v>52500</v>
      </c>
      <c r="M148" s="154">
        <v>18.485915492957748</v>
      </c>
      <c r="N148" s="154">
        <v>0.87925058127525757</v>
      </c>
      <c r="O148" s="154" t="s">
        <v>4942</v>
      </c>
      <c r="P148" s="172">
        <v>22944.148356999998</v>
      </c>
      <c r="Q148" s="168">
        <v>3.3813211662864884E-2</v>
      </c>
      <c r="R148" s="172">
        <v>23883.127648000001</v>
      </c>
      <c r="S148" s="168">
        <v>4.0924565008469083E-2</v>
      </c>
      <c r="T148" s="172">
        <v>25048.285960000001</v>
      </c>
      <c r="U148" s="168">
        <v>4.8785834467437145E-2</v>
      </c>
      <c r="V148" s="172">
        <v>1776.496656</v>
      </c>
      <c r="W148" s="173">
        <v>-0.1115831046666963</v>
      </c>
      <c r="X148" s="172">
        <v>1703.630795</v>
      </c>
      <c r="Y148" s="173">
        <v>-4.1016604649324995E-2</v>
      </c>
      <c r="Z148" s="172">
        <v>1532.7386180000001</v>
      </c>
      <c r="AA148" s="173">
        <v>-0.10031057051888989</v>
      </c>
      <c r="AB148" s="172">
        <v>658</v>
      </c>
      <c r="AC148" s="168">
        <v>-2.083333333333337E-2</v>
      </c>
      <c r="AD148" s="172">
        <v>631</v>
      </c>
      <c r="AE148" s="168">
        <v>-4.1033434650455947E-2</v>
      </c>
      <c r="AF148" s="172">
        <v>568</v>
      </c>
      <c r="AG148" s="168">
        <v>-9.9841521394611721E-2</v>
      </c>
      <c r="AH148" s="171">
        <v>4.7721728055227191</v>
      </c>
      <c r="AI148" s="171">
        <v>4.6955244116753292</v>
      </c>
      <c r="AJ148" s="171">
        <v>4.3645181877654311</v>
      </c>
      <c r="AK148" s="171">
        <v>5.8761650859378127</v>
      </c>
      <c r="AL148" s="171">
        <v>5.4652212417368107</v>
      </c>
      <c r="AM148" s="171">
        <v>4.7671348437035599</v>
      </c>
      <c r="AN148" s="170">
        <v>40.740635475136976</v>
      </c>
      <c r="AO148" s="170">
        <v>39.615378498353039</v>
      </c>
      <c r="AP148" s="170">
        <v>37.460477678928569</v>
      </c>
      <c r="AQ148" s="170">
        <v>1.6510688637452851</v>
      </c>
      <c r="AR148" s="170">
        <v>1.1048378256964304</v>
      </c>
      <c r="AS148" s="170">
        <v>0</v>
      </c>
      <c r="AT148" s="6">
        <v>450</v>
      </c>
      <c r="AU148" s="6" t="s">
        <v>4748</v>
      </c>
      <c r="AV148" s="6">
        <v>400</v>
      </c>
    </row>
    <row r="149" spans="1:48" x14ac:dyDescent="0.25">
      <c r="A149" s="162">
        <v>146</v>
      </c>
      <c r="B149" s="3" t="s">
        <v>2023</v>
      </c>
      <c r="C149" s="3" t="s">
        <v>1</v>
      </c>
      <c r="D149" s="28">
        <v>25950</v>
      </c>
      <c r="E149" s="25">
        <v>-2.808989</v>
      </c>
      <c r="F149" s="25">
        <v>8.125</v>
      </c>
      <c r="G149" s="25">
        <v>17.420809999999999</v>
      </c>
      <c r="H149" s="28">
        <v>3892500000000</v>
      </c>
      <c r="I149" s="51">
        <v>150</v>
      </c>
      <c r="J149" s="51">
        <v>15.65067</v>
      </c>
      <c r="K149" s="28">
        <v>407726</v>
      </c>
      <c r="L149" s="28">
        <v>10514550000</v>
      </c>
      <c r="M149" s="51">
        <v>14.974033467974611</v>
      </c>
      <c r="N149" s="51">
        <v>0.94403743826561537</v>
      </c>
      <c r="O149" s="51">
        <v>0.74125830000000004</v>
      </c>
      <c r="P149" s="30">
        <v>1213190.130357</v>
      </c>
      <c r="Q149" s="27" t="s">
        <v>2001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2001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4748</v>
      </c>
      <c r="AC149" s="27" t="s">
        <v>2001</v>
      </c>
      <c r="AD149" s="30">
        <v>1551.1088540000001</v>
      </c>
      <c r="AE149" s="27" t="s">
        <v>2001</v>
      </c>
      <c r="AF149" s="30">
        <v>1101</v>
      </c>
      <c r="AG149" s="27">
        <v>-0.29018521352596188</v>
      </c>
      <c r="AH149" s="25" t="s">
        <v>4748</v>
      </c>
      <c r="AI149" s="25">
        <v>2.9322655415050769</v>
      </c>
      <c r="AJ149" s="25">
        <v>2.0871972840538189</v>
      </c>
      <c r="AK149" s="25" t="s">
        <v>4748</v>
      </c>
      <c r="AL149" s="25">
        <v>8.4460251381854157</v>
      </c>
      <c r="AM149" s="25">
        <v>5.3257710137123109</v>
      </c>
      <c r="AN149" s="49">
        <v>33.974264135062818</v>
      </c>
      <c r="AO149" s="49">
        <v>37.301939930421788</v>
      </c>
      <c r="AP149" s="49">
        <v>36.189303210764578</v>
      </c>
      <c r="AQ149" s="49">
        <v>53.568602348504704</v>
      </c>
      <c r="AR149" s="49">
        <v>63.552614585141434</v>
      </c>
      <c r="AS149" s="49">
        <v>61.279209435438062</v>
      </c>
      <c r="AT149" s="28" t="s">
        <v>4748</v>
      </c>
      <c r="AU149" s="28" t="s">
        <v>4748</v>
      </c>
      <c r="AV149" s="28">
        <v>700</v>
      </c>
    </row>
    <row r="150" spans="1:48" x14ac:dyDescent="0.25">
      <c r="A150" s="162">
        <v>147</v>
      </c>
      <c r="B150" s="3" t="s">
        <v>4039</v>
      </c>
      <c r="C150" s="3" t="s">
        <v>2176</v>
      </c>
      <c r="D150" s="6">
        <v>38000</v>
      </c>
      <c r="E150" s="171">
        <v>8.5714290000000002</v>
      </c>
      <c r="F150" s="171">
        <v>20.634920000000001</v>
      </c>
      <c r="G150" s="171">
        <v>27.516780000000001</v>
      </c>
      <c r="H150" s="6">
        <v>2394000000000</v>
      </c>
      <c r="I150" s="154">
        <v>63</v>
      </c>
      <c r="J150" s="154">
        <v>94.786919999999995</v>
      </c>
      <c r="K150" s="6">
        <v>955.2</v>
      </c>
      <c r="L150" s="6">
        <v>36115500</v>
      </c>
      <c r="M150" s="154">
        <v>12.317666126418152</v>
      </c>
      <c r="N150" s="154">
        <v>3.351835440683534</v>
      </c>
      <c r="O150" s="154" t="s">
        <v>4942</v>
      </c>
      <c r="P150" s="172" t="s">
        <v>4748</v>
      </c>
      <c r="Q150" s="168" t="s">
        <v>2001</v>
      </c>
      <c r="R150" s="172">
        <v>533997.06092299998</v>
      </c>
      <c r="S150" s="168" t="s">
        <v>2001</v>
      </c>
      <c r="T150" s="172">
        <v>563830.76739099994</v>
      </c>
      <c r="U150" s="168">
        <v>5.586867166728067E-2</v>
      </c>
      <c r="V150" s="172" t="s">
        <v>4748</v>
      </c>
      <c r="W150" s="173" t="s">
        <v>2001</v>
      </c>
      <c r="X150" s="172">
        <v>139626.62747899999</v>
      </c>
      <c r="Y150" s="173" t="s">
        <v>2001</v>
      </c>
      <c r="Z150" s="172">
        <v>158663.006754</v>
      </c>
      <c r="AA150" s="173">
        <v>0.13633774315621214</v>
      </c>
      <c r="AB150" s="172" t="s">
        <v>4748</v>
      </c>
      <c r="AC150" s="168" t="s">
        <v>2001</v>
      </c>
      <c r="AD150" s="172">
        <v>2557</v>
      </c>
      <c r="AE150" s="168" t="s">
        <v>2001</v>
      </c>
      <c r="AF150" s="172">
        <v>2751</v>
      </c>
      <c r="AG150" s="168">
        <v>7.5870160344153309E-2</v>
      </c>
      <c r="AH150" s="171" t="s">
        <v>4748</v>
      </c>
      <c r="AI150" s="171" t="s">
        <v>4748</v>
      </c>
      <c r="AJ150" s="171">
        <v>23.547407738342059</v>
      </c>
      <c r="AK150" s="171" t="s">
        <v>4748</v>
      </c>
      <c r="AL150" s="171" t="s">
        <v>4748</v>
      </c>
      <c r="AM150" s="171">
        <v>24.351005834973353</v>
      </c>
      <c r="AN150" s="170" t="s">
        <v>4748</v>
      </c>
      <c r="AO150" s="170">
        <v>43.846072869446274</v>
      </c>
      <c r="AP150" s="170">
        <v>47.491767675620146</v>
      </c>
      <c r="AQ150" s="170" t="s">
        <v>4748</v>
      </c>
      <c r="AR150" s="170">
        <v>2.0178838794916261</v>
      </c>
      <c r="AS150" s="170">
        <v>1.5173022034620918</v>
      </c>
      <c r="AT150" s="6" t="s">
        <v>4748</v>
      </c>
      <c r="AU150" s="6" t="s">
        <v>4748</v>
      </c>
      <c r="AV150" s="6">
        <v>500</v>
      </c>
    </row>
    <row r="151" spans="1:48" x14ac:dyDescent="0.25">
      <c r="A151" s="162">
        <v>148</v>
      </c>
      <c r="B151" s="3" t="s">
        <v>344</v>
      </c>
      <c r="C151" s="3" t="s">
        <v>694</v>
      </c>
      <c r="D151" s="28">
        <v>12600</v>
      </c>
      <c r="E151" s="25">
        <v>0</v>
      </c>
      <c r="F151" s="25">
        <v>4.132231</v>
      </c>
      <c r="G151" s="25">
        <v>0.8</v>
      </c>
      <c r="H151" s="28">
        <v>37951704000</v>
      </c>
      <c r="I151" s="51">
        <v>3.0120399999999998</v>
      </c>
      <c r="J151" s="51">
        <v>13.168049999999999</v>
      </c>
      <c r="K151" s="28">
        <v>50</v>
      </c>
      <c r="L151" s="28">
        <v>630000</v>
      </c>
      <c r="M151" s="51">
        <v>10.923255979382953</v>
      </c>
      <c r="N151" s="51">
        <v>0.67171561613160902</v>
      </c>
      <c r="O151" s="51" t="s">
        <v>4942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9">
        <v>14.306117205021994</v>
      </c>
      <c r="AO151" s="49">
        <v>15.410824447970494</v>
      </c>
      <c r="AP151" s="49">
        <v>12.238324271401957</v>
      </c>
      <c r="AQ151" s="49">
        <v>66.115061127228927</v>
      </c>
      <c r="AR151" s="49">
        <v>51.2405779852851</v>
      </c>
      <c r="AS151" s="49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62">
        <v>149</v>
      </c>
      <c r="B152" s="3" t="s">
        <v>2354</v>
      </c>
      <c r="C152" s="3" t="s">
        <v>2176</v>
      </c>
      <c r="D152" s="28">
        <v>4800</v>
      </c>
      <c r="E152" s="25">
        <v>2.1276600000000001</v>
      </c>
      <c r="F152" s="25">
        <v>-65.217389999999995</v>
      </c>
      <c r="G152" s="25">
        <v>-68.627449999999996</v>
      </c>
      <c r="H152" s="28">
        <v>23280000000</v>
      </c>
      <c r="I152" s="51">
        <v>4.8499999999999996</v>
      </c>
      <c r="J152" s="51">
        <v>43.131959999999999</v>
      </c>
      <c r="K152" s="28">
        <v>925</v>
      </c>
      <c r="L152" s="28">
        <v>4514000</v>
      </c>
      <c r="M152" s="51">
        <v>1.6836197825324448</v>
      </c>
      <c r="N152" s="51">
        <v>0.27336821470011802</v>
      </c>
      <c r="O152" s="51" t="s">
        <v>4942</v>
      </c>
      <c r="P152" s="30">
        <v>740520.15434300003</v>
      </c>
      <c r="Q152" s="27" t="s">
        <v>2001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2001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2001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4748</v>
      </c>
      <c r="AI152" s="25">
        <v>1.7815633379604789</v>
      </c>
      <c r="AJ152" s="25">
        <v>1.4437990022565879</v>
      </c>
      <c r="AK152" s="25" t="s">
        <v>4748</v>
      </c>
      <c r="AL152" s="25">
        <v>18.609155440096753</v>
      </c>
      <c r="AM152" s="25">
        <v>16.646553648915869</v>
      </c>
      <c r="AN152" s="49">
        <v>13.009735639467356</v>
      </c>
      <c r="AO152" s="49">
        <v>8.4775705975243643</v>
      </c>
      <c r="AP152" s="49">
        <v>6.8380743659934744</v>
      </c>
      <c r="AQ152" s="49">
        <v>221.84092782954812</v>
      </c>
      <c r="AR152" s="49">
        <v>318.39627467035297</v>
      </c>
      <c r="AS152" s="49">
        <v>368.64426981624223</v>
      </c>
      <c r="AT152" s="28" t="s">
        <v>4748</v>
      </c>
      <c r="AU152" s="28">
        <v>1200</v>
      </c>
      <c r="AV152" s="28">
        <v>1200</v>
      </c>
    </row>
    <row r="153" spans="1:48" x14ac:dyDescent="0.25">
      <c r="A153" s="162">
        <v>150</v>
      </c>
      <c r="B153" s="3" t="s">
        <v>2357</v>
      </c>
      <c r="C153" s="3" t="s">
        <v>2176</v>
      </c>
      <c r="D153" s="28">
        <v>25000</v>
      </c>
      <c r="E153" s="25">
        <v>2.040816</v>
      </c>
      <c r="F153" s="25">
        <v>-5.6603770000000004</v>
      </c>
      <c r="G153" s="25">
        <v>7.7586209999999998</v>
      </c>
      <c r="H153" s="28">
        <v>437100375000</v>
      </c>
      <c r="I153" s="51">
        <v>17.484019999999997</v>
      </c>
      <c r="J153" s="51">
        <v>77.703999999999994</v>
      </c>
      <c r="K153" s="28">
        <v>4490</v>
      </c>
      <c r="L153" s="28">
        <v>111714500</v>
      </c>
      <c r="M153" s="51">
        <v>5.4798234408953643</v>
      </c>
      <c r="N153" s="51">
        <v>0.71493046421810458</v>
      </c>
      <c r="O153" s="51">
        <v>0.43879590000000002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9">
        <v>46.593491575807057</v>
      </c>
      <c r="AO153" s="49">
        <v>47.482055639712293</v>
      </c>
      <c r="AP153" s="49">
        <v>41.446551962880839</v>
      </c>
      <c r="AQ153" s="49">
        <v>0</v>
      </c>
      <c r="AR153" s="49">
        <v>2.5259385026108419</v>
      </c>
      <c r="AS153" s="49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62">
        <v>151</v>
      </c>
      <c r="B154" s="3" t="s">
        <v>4790</v>
      </c>
      <c r="C154" s="3" t="s">
        <v>2176</v>
      </c>
      <c r="D154" s="6">
        <v>22000</v>
      </c>
      <c r="E154" s="171">
        <v>-29.032260000000001</v>
      </c>
      <c r="F154" s="171">
        <v>-29.032260000000001</v>
      </c>
      <c r="G154" s="171" t="s">
        <v>4942</v>
      </c>
      <c r="H154" s="6">
        <v>78100000000</v>
      </c>
      <c r="I154" s="154">
        <v>3.55</v>
      </c>
      <c r="J154" s="154">
        <v>100</v>
      </c>
      <c r="K154" s="6">
        <v>5</v>
      </c>
      <c r="L154" s="6">
        <v>110000</v>
      </c>
      <c r="M154" s="154">
        <v>6.6950699939135729</v>
      </c>
      <c r="N154" s="154">
        <v>1.142009773142912</v>
      </c>
      <c r="O154" s="154" t="s">
        <v>4942</v>
      </c>
      <c r="P154" s="172" t="s">
        <v>2001</v>
      </c>
      <c r="Q154" s="168" t="s">
        <v>2001</v>
      </c>
      <c r="R154" s="172" t="s">
        <v>2001</v>
      </c>
      <c r="S154" s="168" t="s">
        <v>2001</v>
      </c>
      <c r="T154" s="172" t="s">
        <v>2001</v>
      </c>
      <c r="U154" s="168" t="s">
        <v>2001</v>
      </c>
      <c r="V154" s="172" t="s">
        <v>2001</v>
      </c>
      <c r="W154" s="173" t="s">
        <v>2001</v>
      </c>
      <c r="X154" s="172" t="s">
        <v>2001</v>
      </c>
      <c r="Y154" s="173" t="s">
        <v>2001</v>
      </c>
      <c r="Z154" s="172" t="s">
        <v>2001</v>
      </c>
      <c r="AA154" s="173" t="s">
        <v>2001</v>
      </c>
      <c r="AB154" s="172" t="s">
        <v>2001</v>
      </c>
      <c r="AC154" s="168" t="s">
        <v>2001</v>
      </c>
      <c r="AD154" s="172" t="s">
        <v>2001</v>
      </c>
      <c r="AE154" s="168" t="s">
        <v>2001</v>
      </c>
      <c r="AF154" s="172" t="s">
        <v>2001</v>
      </c>
      <c r="AG154" s="168" t="s">
        <v>2001</v>
      </c>
      <c r="AH154" s="171" t="s">
        <v>2001</v>
      </c>
      <c r="AI154" s="171" t="s">
        <v>2001</v>
      </c>
      <c r="AJ154" s="171" t="s">
        <v>2001</v>
      </c>
      <c r="AK154" s="171" t="s">
        <v>2001</v>
      </c>
      <c r="AL154" s="171" t="s">
        <v>2001</v>
      </c>
      <c r="AM154" s="171" t="s">
        <v>2001</v>
      </c>
      <c r="AN154" s="170" t="s">
        <v>2001</v>
      </c>
      <c r="AO154" s="170" t="s">
        <v>2001</v>
      </c>
      <c r="AP154" s="170" t="s">
        <v>2001</v>
      </c>
      <c r="AQ154" s="170" t="s">
        <v>2001</v>
      </c>
      <c r="AR154" s="170" t="s">
        <v>2001</v>
      </c>
      <c r="AS154" s="170" t="s">
        <v>2001</v>
      </c>
      <c r="AT154" s="6" t="s">
        <v>2001</v>
      </c>
      <c r="AU154" s="6" t="s">
        <v>2001</v>
      </c>
      <c r="AV154" s="6" t="s">
        <v>2001</v>
      </c>
    </row>
    <row r="155" spans="1:48" x14ac:dyDescent="0.25">
      <c r="A155" s="162">
        <v>152</v>
      </c>
      <c r="B155" s="3" t="s">
        <v>49</v>
      </c>
      <c r="C155" s="3" t="s">
        <v>1</v>
      </c>
      <c r="D155" s="28">
        <v>30800</v>
      </c>
      <c r="E155" s="25">
        <v>1.6501650000000001</v>
      </c>
      <c r="F155" s="25">
        <v>18.461539999999999</v>
      </c>
      <c r="G155" s="25">
        <v>-1.2244900000000001</v>
      </c>
      <c r="H155" s="28">
        <v>462928465999.99994</v>
      </c>
      <c r="I155" s="51">
        <v>15.030149999999999</v>
      </c>
      <c r="J155" s="51">
        <v>86.490579999999994</v>
      </c>
      <c r="K155" s="28">
        <v>82979.5</v>
      </c>
      <c r="L155" s="28">
        <v>2577550000</v>
      </c>
      <c r="M155" s="51">
        <v>5.2947543940604573</v>
      </c>
      <c r="N155" s="51">
        <v>0.97584092861315963</v>
      </c>
      <c r="O155" s="51">
        <v>0.83328210000000003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9">
        <v>25.906767861440795</v>
      </c>
      <c r="AO155" s="49">
        <v>26.484217410778264</v>
      </c>
      <c r="AP155" s="49">
        <v>25.191450706952491</v>
      </c>
      <c r="AQ155" s="49">
        <v>3.7319555160123628</v>
      </c>
      <c r="AR155" s="49">
        <v>16.48277531110913</v>
      </c>
      <c r="AS155" s="49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62">
        <v>153</v>
      </c>
      <c r="B156" s="3" t="s">
        <v>2360</v>
      </c>
      <c r="C156" s="3" t="s">
        <v>2176</v>
      </c>
      <c r="D156" s="6" t="s">
        <v>4942</v>
      </c>
      <c r="E156" s="171" t="s">
        <v>4942</v>
      </c>
      <c r="F156" s="171" t="s">
        <v>4942</v>
      </c>
      <c r="G156" s="171" t="s">
        <v>4942</v>
      </c>
      <c r="H156" s="6" t="s">
        <v>4942</v>
      </c>
      <c r="I156" s="154">
        <v>1.1234999999999999</v>
      </c>
      <c r="J156" s="154">
        <v>100</v>
      </c>
      <c r="K156" s="6" t="s">
        <v>4942</v>
      </c>
      <c r="L156" s="6" t="s">
        <v>4942</v>
      </c>
      <c r="M156" s="154" t="s">
        <v>4942</v>
      </c>
      <c r="N156" s="154" t="s">
        <v>4942</v>
      </c>
      <c r="O156" s="154" t="s">
        <v>4942</v>
      </c>
      <c r="P156" s="172" t="s">
        <v>4748</v>
      </c>
      <c r="Q156" s="168" t="s">
        <v>2001</v>
      </c>
      <c r="R156" s="172">
        <v>151138.58713</v>
      </c>
      <c r="S156" s="168" t="s">
        <v>2001</v>
      </c>
      <c r="T156" s="172">
        <v>271851.982296</v>
      </c>
      <c r="U156" s="168">
        <v>0.79869342077526406</v>
      </c>
      <c r="V156" s="172" t="s">
        <v>4748</v>
      </c>
      <c r="W156" s="173" t="s">
        <v>2001</v>
      </c>
      <c r="X156" s="172">
        <v>914.65952500000003</v>
      </c>
      <c r="Y156" s="173" t="s">
        <v>2001</v>
      </c>
      <c r="Z156" s="172">
        <v>1633.358176</v>
      </c>
      <c r="AA156" s="173">
        <v>0.7857553891432989</v>
      </c>
      <c r="AB156" s="172" t="s">
        <v>4748</v>
      </c>
      <c r="AC156" s="168" t="s">
        <v>2001</v>
      </c>
      <c r="AD156" s="172">
        <v>814</v>
      </c>
      <c r="AE156" s="168" t="s">
        <v>2001</v>
      </c>
      <c r="AF156" s="172">
        <v>1454</v>
      </c>
      <c r="AG156" s="168">
        <v>0.78624078624078619</v>
      </c>
      <c r="AH156" s="171" t="s">
        <v>4748</v>
      </c>
      <c r="AI156" s="171" t="s">
        <v>4748</v>
      </c>
      <c r="AJ156" s="171">
        <v>1.36573861333142</v>
      </c>
      <c r="AK156" s="171" t="s">
        <v>4748</v>
      </c>
      <c r="AL156" s="171" t="s">
        <v>4748</v>
      </c>
      <c r="AM156" s="171">
        <v>10.338096316867468</v>
      </c>
      <c r="AN156" s="170" t="s">
        <v>4748</v>
      </c>
      <c r="AO156" s="170">
        <v>3.4121369849542171</v>
      </c>
      <c r="AP156" s="170">
        <v>2.3410814654536427</v>
      </c>
      <c r="AQ156" s="170" t="s">
        <v>4748</v>
      </c>
      <c r="AR156" s="170">
        <v>101.33835399937001</v>
      </c>
      <c r="AS156" s="170">
        <v>244.87810675496013</v>
      </c>
      <c r="AT156" s="6" t="s">
        <v>4748</v>
      </c>
      <c r="AU156" s="6" t="s">
        <v>4748</v>
      </c>
      <c r="AV156" s="6">
        <v>1000</v>
      </c>
    </row>
    <row r="157" spans="1:48" x14ac:dyDescent="0.25">
      <c r="A157" s="162">
        <v>154</v>
      </c>
      <c r="B157" s="3" t="s">
        <v>50</v>
      </c>
      <c r="C157" s="3" t="s">
        <v>1</v>
      </c>
      <c r="D157" s="28">
        <v>11450</v>
      </c>
      <c r="E157" s="25">
        <v>-2.136752</v>
      </c>
      <c r="F157" s="25">
        <v>-25.649349999999998</v>
      </c>
      <c r="G157" s="25">
        <v>-12.927759999999999</v>
      </c>
      <c r="H157" s="28">
        <v>194880488500</v>
      </c>
      <c r="I157" s="51">
        <v>17.020129999999998</v>
      </c>
      <c r="J157" s="51">
        <v>74.613150000000005</v>
      </c>
      <c r="K157" s="28">
        <v>14270</v>
      </c>
      <c r="L157" s="28">
        <v>162600000</v>
      </c>
      <c r="M157" s="51">
        <v>4.5799640124747754</v>
      </c>
      <c r="N157" s="51">
        <v>0.66944856916635587</v>
      </c>
      <c r="O157" s="51">
        <v>0.52896030000000005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9">
        <v>11.930777712756379</v>
      </c>
      <c r="AO157" s="49">
        <v>10.449895255694841</v>
      </c>
      <c r="AP157" s="49">
        <v>14.023190979401367</v>
      </c>
      <c r="AQ157" s="49">
        <v>532.14766350890818</v>
      </c>
      <c r="AR157" s="49">
        <v>383.95201070744668</v>
      </c>
      <c r="AS157" s="49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62">
        <v>155</v>
      </c>
      <c r="B158" s="3" t="s">
        <v>2051</v>
      </c>
      <c r="C158" s="3" t="s">
        <v>694</v>
      </c>
      <c r="D158" s="6">
        <v>7300</v>
      </c>
      <c r="E158" s="171">
        <v>-1.351351</v>
      </c>
      <c r="F158" s="171">
        <v>46</v>
      </c>
      <c r="G158" s="171">
        <v>35.185189999999999</v>
      </c>
      <c r="H158" s="6">
        <v>73000000000</v>
      </c>
      <c r="I158" s="154">
        <v>10</v>
      </c>
      <c r="J158" s="154">
        <v>76.093000000000004</v>
      </c>
      <c r="K158" s="6">
        <v>199190</v>
      </c>
      <c r="L158" s="6">
        <v>1607214000</v>
      </c>
      <c r="M158" s="154">
        <v>9.7028134828243964</v>
      </c>
      <c r="N158" s="154">
        <v>0.6868935005083221</v>
      </c>
      <c r="O158" s="154">
        <v>0.17796190000000001</v>
      </c>
      <c r="P158" s="172" t="s">
        <v>4748</v>
      </c>
      <c r="Q158" s="168" t="s">
        <v>2001</v>
      </c>
      <c r="R158" s="172">
        <v>142887.35285600001</v>
      </c>
      <c r="S158" s="168" t="s">
        <v>2001</v>
      </c>
      <c r="T158" s="172">
        <v>180183.584722</v>
      </c>
      <c r="U158" s="168">
        <v>0.26101842549764803</v>
      </c>
      <c r="V158" s="172" t="s">
        <v>4748</v>
      </c>
      <c r="W158" s="173" t="s">
        <v>2001</v>
      </c>
      <c r="X158" s="172">
        <v>2127.3925979999999</v>
      </c>
      <c r="Y158" s="173" t="s">
        <v>2001</v>
      </c>
      <c r="Z158" s="172">
        <v>3898.2906029999999</v>
      </c>
      <c r="AA158" s="173">
        <v>0.83242651434664816</v>
      </c>
      <c r="AB158" s="172" t="s">
        <v>4748</v>
      </c>
      <c r="AC158" s="168" t="s">
        <v>2001</v>
      </c>
      <c r="AD158" s="172">
        <v>556.63</v>
      </c>
      <c r="AE158" s="168" t="s">
        <v>2001</v>
      </c>
      <c r="AF158" s="172">
        <v>780</v>
      </c>
      <c r="AG158" s="168">
        <v>0.4012899053231051</v>
      </c>
      <c r="AH158" s="171" t="s">
        <v>4748</v>
      </c>
      <c r="AI158" s="171" t="s">
        <v>4748</v>
      </c>
      <c r="AJ158" s="171">
        <v>2.9871345937623186</v>
      </c>
      <c r="AK158" s="171" t="s">
        <v>4748</v>
      </c>
      <c r="AL158" s="171" t="s">
        <v>4748</v>
      </c>
      <c r="AM158" s="171">
        <v>7.3397995937700147</v>
      </c>
      <c r="AN158" s="170" t="s">
        <v>4748</v>
      </c>
      <c r="AO158" s="170">
        <v>10.948763162241681</v>
      </c>
      <c r="AP158" s="170">
        <v>9.164351095843104</v>
      </c>
      <c r="AQ158" s="170" t="s">
        <v>4748</v>
      </c>
      <c r="AR158" s="170">
        <v>56.279193772255887</v>
      </c>
      <c r="AS158" s="170">
        <v>86.479649757646271</v>
      </c>
      <c r="AT158" s="6" t="s">
        <v>4748</v>
      </c>
      <c r="AU158" s="6">
        <v>400</v>
      </c>
      <c r="AV158" s="6">
        <v>600</v>
      </c>
    </row>
    <row r="159" spans="1:48" x14ac:dyDescent="0.25">
      <c r="A159" s="162">
        <v>156</v>
      </c>
      <c r="B159" s="3" t="s">
        <v>2363</v>
      </c>
      <c r="C159" s="3" t="s">
        <v>2176</v>
      </c>
      <c r="D159" s="28">
        <v>8600</v>
      </c>
      <c r="E159" s="25">
        <v>17.808219999999999</v>
      </c>
      <c r="F159" s="25">
        <v>-14</v>
      </c>
      <c r="G159" s="25">
        <v>-18.09524</v>
      </c>
      <c r="H159" s="28">
        <v>43000000000</v>
      </c>
      <c r="I159" s="51">
        <v>5</v>
      </c>
      <c r="J159" s="51">
        <v>27.604520000000001</v>
      </c>
      <c r="K159" s="28">
        <v>225</v>
      </c>
      <c r="L159" s="28">
        <v>1699000</v>
      </c>
      <c r="M159" s="51">
        <v>8.2771896053897986</v>
      </c>
      <c r="N159" s="51">
        <v>0.71024569034917828</v>
      </c>
      <c r="O159" s="51" t="s">
        <v>4942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9">
        <v>9.7864423798835638</v>
      </c>
      <c r="AO159" s="49">
        <v>13.357670374970166</v>
      </c>
      <c r="AP159" s="49">
        <v>10.420000000083773</v>
      </c>
      <c r="AQ159" s="49">
        <v>333.3557748558124</v>
      </c>
      <c r="AR159" s="49">
        <v>402.1825766462257</v>
      </c>
      <c r="AS159" s="49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62">
        <v>157</v>
      </c>
      <c r="B160" s="3" t="s">
        <v>345</v>
      </c>
      <c r="C160" s="3" t="s">
        <v>694</v>
      </c>
      <c r="D160" s="28" t="s">
        <v>4942</v>
      </c>
      <c r="E160" s="25" t="s">
        <v>4942</v>
      </c>
      <c r="F160" s="25" t="s">
        <v>4942</v>
      </c>
      <c r="G160" s="25" t="s">
        <v>4942</v>
      </c>
      <c r="H160" s="28" t="s">
        <v>4942</v>
      </c>
      <c r="I160" s="51">
        <v>5.3129200000000001</v>
      </c>
      <c r="J160" s="51">
        <v>10.06503</v>
      </c>
      <c r="K160" s="28">
        <v>0</v>
      </c>
      <c r="L160" s="28" t="s">
        <v>4942</v>
      </c>
      <c r="M160" s="51" t="s">
        <v>4942</v>
      </c>
      <c r="N160" s="51" t="s">
        <v>4942</v>
      </c>
      <c r="O160" s="51" t="s">
        <v>4942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9">
        <v>4.011222825562621</v>
      </c>
      <c r="AO160" s="49">
        <v>2.4375224757194114</v>
      </c>
      <c r="AP160" s="49">
        <v>6.1190574215981508</v>
      </c>
      <c r="AQ160" s="49">
        <v>101.62602765516766</v>
      </c>
      <c r="AR160" s="49">
        <v>170.67013176113949</v>
      </c>
      <c r="AS160" s="49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62">
        <v>158</v>
      </c>
      <c r="B161" s="3" t="s">
        <v>2366</v>
      </c>
      <c r="C161" s="3" t="s">
        <v>2176</v>
      </c>
      <c r="D161" s="6">
        <v>500</v>
      </c>
      <c r="E161" s="171">
        <v>0</v>
      </c>
      <c r="F161" s="171">
        <v>-28.571429999999999</v>
      </c>
      <c r="G161" s="171">
        <v>-37.5</v>
      </c>
      <c r="H161" s="6">
        <v>10399963500</v>
      </c>
      <c r="I161" s="154">
        <v>20.79993</v>
      </c>
      <c r="J161" s="154">
        <v>33.625190000000003</v>
      </c>
      <c r="K161" s="6">
        <v>2059.5</v>
      </c>
      <c r="L161" s="6">
        <v>1027500</v>
      </c>
      <c r="M161" s="154">
        <v>27.777777777777779</v>
      </c>
      <c r="N161" s="154" t="s">
        <v>4942</v>
      </c>
      <c r="O161" s="154" t="s">
        <v>4942</v>
      </c>
      <c r="P161" s="172">
        <v>190673.426928</v>
      </c>
      <c r="Q161" s="168">
        <v>-0.59768854232260082</v>
      </c>
      <c r="R161" s="172" t="s">
        <v>4748</v>
      </c>
      <c r="S161" s="168" t="s">
        <v>2001</v>
      </c>
      <c r="T161" s="172" t="s">
        <v>4748</v>
      </c>
      <c r="U161" s="168" t="s">
        <v>4748</v>
      </c>
      <c r="V161" s="172">
        <v>376.25798900000001</v>
      </c>
      <c r="W161" s="173">
        <v>-0.68835207294858036</v>
      </c>
      <c r="X161" s="172" t="s">
        <v>4748</v>
      </c>
      <c r="Y161" s="173" t="s">
        <v>2001</v>
      </c>
      <c r="Z161" s="172" t="s">
        <v>4748</v>
      </c>
      <c r="AA161" s="173" t="s">
        <v>4748</v>
      </c>
      <c r="AB161" s="172">
        <v>18</v>
      </c>
      <c r="AC161" s="168">
        <v>-0.68965517241379315</v>
      </c>
      <c r="AD161" s="172" t="s">
        <v>4748</v>
      </c>
      <c r="AE161" s="168" t="s">
        <v>2001</v>
      </c>
      <c r="AF161" s="172" t="s">
        <v>4748</v>
      </c>
      <c r="AG161" s="168" t="s">
        <v>4748</v>
      </c>
      <c r="AH161" s="171">
        <v>5.5330667396712177E-2</v>
      </c>
      <c r="AI161" s="171" t="s">
        <v>4748</v>
      </c>
      <c r="AJ161" s="171" t="s">
        <v>4748</v>
      </c>
      <c r="AK161" s="171" t="s">
        <v>4748</v>
      </c>
      <c r="AL161" s="171" t="s">
        <v>4748</v>
      </c>
      <c r="AM161" s="171" t="s">
        <v>4748</v>
      </c>
      <c r="AN161" s="170">
        <v>15.254862916468948</v>
      </c>
      <c r="AO161" s="170" t="s">
        <v>4748</v>
      </c>
      <c r="AP161" s="170" t="s">
        <v>4748</v>
      </c>
      <c r="AQ161" s="170" t="s">
        <v>4748</v>
      </c>
      <c r="AR161" s="170" t="s">
        <v>4748</v>
      </c>
      <c r="AS161" s="170" t="s">
        <v>4748</v>
      </c>
      <c r="AT161" s="6">
        <v>0</v>
      </c>
      <c r="AU161" s="6" t="s">
        <v>4748</v>
      </c>
      <c r="AV161" s="6" t="s">
        <v>4748</v>
      </c>
    </row>
    <row r="162" spans="1:48" x14ac:dyDescent="0.25">
      <c r="A162" s="162">
        <v>159</v>
      </c>
      <c r="B162" s="3" t="s">
        <v>4085</v>
      </c>
      <c r="C162" s="3" t="s">
        <v>694</v>
      </c>
      <c r="D162" s="6" t="s">
        <v>4942</v>
      </c>
      <c r="E162" s="171" t="s">
        <v>4942</v>
      </c>
      <c r="F162" s="171" t="s">
        <v>4942</v>
      </c>
      <c r="G162" s="171" t="s">
        <v>4942</v>
      </c>
      <c r="H162" s="6" t="s">
        <v>4942</v>
      </c>
      <c r="I162" s="154">
        <v>13.799999999999999</v>
      </c>
      <c r="J162" s="154">
        <v>96.166659999999993</v>
      </c>
      <c r="K162" s="6">
        <v>0</v>
      </c>
      <c r="L162" s="6" t="s">
        <v>4942</v>
      </c>
      <c r="M162" s="154" t="s">
        <v>4942</v>
      </c>
      <c r="N162" s="154" t="s">
        <v>4942</v>
      </c>
      <c r="O162" s="154" t="s">
        <v>4942</v>
      </c>
      <c r="P162" s="172" t="s">
        <v>4748</v>
      </c>
      <c r="Q162" s="168" t="s">
        <v>2001</v>
      </c>
      <c r="R162" s="172">
        <v>82245.318681999997</v>
      </c>
      <c r="S162" s="168" t="s">
        <v>2001</v>
      </c>
      <c r="T162" s="172">
        <v>67836.812732000006</v>
      </c>
      <c r="U162" s="168">
        <v>-0.17518937467687629</v>
      </c>
      <c r="V162" s="172" t="s">
        <v>4748</v>
      </c>
      <c r="W162" s="173" t="s">
        <v>2001</v>
      </c>
      <c r="X162" s="172">
        <v>11389.422033999999</v>
      </c>
      <c r="Y162" s="173" t="s">
        <v>2001</v>
      </c>
      <c r="Z162" s="172">
        <v>3133.6376650000002</v>
      </c>
      <c r="AA162" s="173">
        <v>-0.72486420683636243</v>
      </c>
      <c r="AB162" s="172" t="s">
        <v>4748</v>
      </c>
      <c r="AC162" s="168" t="s">
        <v>2001</v>
      </c>
      <c r="AD162" s="172">
        <v>734</v>
      </c>
      <c r="AE162" s="168" t="s">
        <v>2001</v>
      </c>
      <c r="AF162" s="172">
        <v>198</v>
      </c>
      <c r="AG162" s="168">
        <v>-0.73024523160762944</v>
      </c>
      <c r="AH162" s="171" t="s">
        <v>4748</v>
      </c>
      <c r="AI162" s="171" t="s">
        <v>4748</v>
      </c>
      <c r="AJ162" s="171">
        <v>1.9901560085897694</v>
      </c>
      <c r="AK162" s="171" t="s">
        <v>4748</v>
      </c>
      <c r="AL162" s="171" t="s">
        <v>4748</v>
      </c>
      <c r="AM162" s="171">
        <v>1.8380457649530162</v>
      </c>
      <c r="AN162" s="170" t="s">
        <v>4748</v>
      </c>
      <c r="AO162" s="170">
        <v>30.493344861327408</v>
      </c>
      <c r="AP162" s="170">
        <v>22.453314107157251</v>
      </c>
      <c r="AQ162" s="170" t="s">
        <v>4748</v>
      </c>
      <c r="AR162" s="170">
        <v>1.4777069138699053</v>
      </c>
      <c r="AS162" s="170">
        <v>0.98359211001560498</v>
      </c>
      <c r="AT162" s="6" t="s">
        <v>4748</v>
      </c>
      <c r="AU162" s="6" t="s">
        <v>4748</v>
      </c>
      <c r="AV162" s="6" t="s">
        <v>4748</v>
      </c>
    </row>
    <row r="163" spans="1:48" x14ac:dyDescent="0.25">
      <c r="A163" s="162">
        <v>160</v>
      </c>
      <c r="B163" s="3" t="s">
        <v>346</v>
      </c>
      <c r="C163" s="3" t="s">
        <v>694</v>
      </c>
      <c r="D163" s="28">
        <v>46200</v>
      </c>
      <c r="E163" s="25">
        <v>10</v>
      </c>
      <c r="F163" s="25">
        <v>32.378219999999999</v>
      </c>
      <c r="G163" s="25">
        <v>67.391300000000001</v>
      </c>
      <c r="H163" s="28">
        <v>231000000000</v>
      </c>
      <c r="I163" s="51">
        <v>5</v>
      </c>
      <c r="J163" s="51">
        <v>83.744799999999998</v>
      </c>
      <c r="K163" s="28">
        <v>5</v>
      </c>
      <c r="L163" s="28">
        <v>231000</v>
      </c>
      <c r="M163" s="51" t="s">
        <v>4942</v>
      </c>
      <c r="N163" s="51">
        <v>2.1471770343100904</v>
      </c>
      <c r="O163" s="51" t="s">
        <v>4942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9">
        <v>24.305928081931981</v>
      </c>
      <c r="AO163" s="49">
        <v>19.967485937044081</v>
      </c>
      <c r="AP163" s="49">
        <v>21.075815960079037</v>
      </c>
      <c r="AQ163" s="49">
        <v>18.019028130339365</v>
      </c>
      <c r="AR163" s="49">
        <v>36.221018491726689</v>
      </c>
      <c r="AS163" s="49">
        <v>33.056758714651863</v>
      </c>
      <c r="AT163" s="28">
        <v>1500</v>
      </c>
      <c r="AU163" s="28" t="s">
        <v>4748</v>
      </c>
      <c r="AV163" s="28">
        <v>1000</v>
      </c>
    </row>
    <row r="164" spans="1:48" x14ac:dyDescent="0.25">
      <c r="A164" s="162">
        <v>161</v>
      </c>
      <c r="B164" s="3" t="s">
        <v>347</v>
      </c>
      <c r="C164" s="3" t="s">
        <v>694</v>
      </c>
      <c r="D164" s="28">
        <v>41900</v>
      </c>
      <c r="E164" s="25">
        <v>-3.0092590000000001</v>
      </c>
      <c r="F164" s="25">
        <v>8.8311689999999992</v>
      </c>
      <c r="G164" s="25">
        <v>17.696629999999999</v>
      </c>
      <c r="H164" s="28">
        <v>199447687200</v>
      </c>
      <c r="I164" s="51">
        <v>4.7600799999999994</v>
      </c>
      <c r="J164" s="51">
        <v>66.577910000000003</v>
      </c>
      <c r="K164" s="28">
        <v>3993.5</v>
      </c>
      <c r="L164" s="28">
        <v>169756500</v>
      </c>
      <c r="M164" s="51">
        <v>7.1310839493702023</v>
      </c>
      <c r="N164" s="51">
        <v>2.5922910390902798</v>
      </c>
      <c r="O164" s="51">
        <v>0.48749189999999998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9">
        <v>19.798454511157495</v>
      </c>
      <c r="AO164" s="49">
        <v>15.924313475267017</v>
      </c>
      <c r="AP164" s="49">
        <v>17.240092417729603</v>
      </c>
      <c r="AQ164" s="49">
        <v>10.269079046928653</v>
      </c>
      <c r="AR164" s="49">
        <v>3.9310422627929698</v>
      </c>
      <c r="AS164" s="49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62">
        <v>162</v>
      </c>
      <c r="B165" s="3" t="s">
        <v>4687</v>
      </c>
      <c r="C165" s="3" t="s">
        <v>2176</v>
      </c>
      <c r="D165" s="28">
        <v>7800</v>
      </c>
      <c r="E165" s="25">
        <v>-30.97345</v>
      </c>
      <c r="F165" s="25">
        <v>-40.909089999999999</v>
      </c>
      <c r="G165" s="25">
        <v>11.428570000000001</v>
      </c>
      <c r="H165" s="28">
        <v>76038916200</v>
      </c>
      <c r="I165" s="51">
        <v>9.7485699999999991</v>
      </c>
      <c r="J165" s="51">
        <v>100</v>
      </c>
      <c r="K165" s="28">
        <v>4345</v>
      </c>
      <c r="L165" s="28">
        <v>44404000</v>
      </c>
      <c r="M165" s="51">
        <v>2.9579067121729237</v>
      </c>
      <c r="N165" s="51">
        <v>0.6449732016673333</v>
      </c>
      <c r="O165" s="51" t="s">
        <v>4942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4748</v>
      </c>
      <c r="AL165" s="25">
        <v>68.08060052630259</v>
      </c>
      <c r="AM165" s="25">
        <v>32.683913397986849</v>
      </c>
      <c r="AN165" s="49">
        <v>12.723711086180078</v>
      </c>
      <c r="AO165" s="49">
        <v>10.672198896990148</v>
      </c>
      <c r="AP165" s="49">
        <v>10.579068897198862</v>
      </c>
      <c r="AQ165" s="49">
        <v>3277.7915661840152</v>
      </c>
      <c r="AR165" s="49">
        <v>1129.8810096390141</v>
      </c>
      <c r="AS165" s="49">
        <v>221.44510225962395</v>
      </c>
      <c r="AT165" s="28" t="s">
        <v>4748</v>
      </c>
      <c r="AU165" s="28" t="s">
        <v>4748</v>
      </c>
      <c r="AV165" s="28" t="s">
        <v>4748</v>
      </c>
    </row>
    <row r="166" spans="1:48" x14ac:dyDescent="0.25">
      <c r="A166" s="162">
        <v>163</v>
      </c>
      <c r="B166" s="3" t="s">
        <v>51</v>
      </c>
      <c r="C166" s="3" t="s">
        <v>1</v>
      </c>
      <c r="D166" s="6">
        <v>56800</v>
      </c>
      <c r="E166" s="171">
        <v>-2.0689660000000001</v>
      </c>
      <c r="F166" s="171">
        <v>-5.4908489999999999</v>
      </c>
      <c r="G166" s="171">
        <v>12.922470000000001</v>
      </c>
      <c r="H166" s="6">
        <v>3271680000000</v>
      </c>
      <c r="I166" s="154">
        <v>57.599999999999994</v>
      </c>
      <c r="J166" s="154">
        <v>5.4791410000000003</v>
      </c>
      <c r="K166" s="6">
        <v>1108</v>
      </c>
      <c r="L166" s="6">
        <v>63800000</v>
      </c>
      <c r="M166" s="154">
        <v>7.6545273977554471</v>
      </c>
      <c r="N166" s="154">
        <v>2.0726857879972487</v>
      </c>
      <c r="O166" s="154">
        <v>0.57057009999999997</v>
      </c>
      <c r="P166" s="172">
        <v>5667844.4785789996</v>
      </c>
      <c r="Q166" s="168">
        <v>5.0658208249269254E-2</v>
      </c>
      <c r="R166" s="172">
        <v>5629033.8839980001</v>
      </c>
      <c r="S166" s="168">
        <v>-6.8475052072581866E-3</v>
      </c>
      <c r="T166" s="172">
        <v>6825487.9720729999</v>
      </c>
      <c r="U166" s="168">
        <v>0.21255052158705837</v>
      </c>
      <c r="V166" s="172">
        <v>170576.026205</v>
      </c>
      <c r="W166" s="173">
        <v>0.31396450565910272</v>
      </c>
      <c r="X166" s="172">
        <v>239371.80538400001</v>
      </c>
      <c r="Y166" s="173">
        <v>0.40331446751092992</v>
      </c>
      <c r="Z166" s="172">
        <v>326059.24388000002</v>
      </c>
      <c r="AA166" s="173">
        <v>0.36214556830089539</v>
      </c>
      <c r="AB166" s="172">
        <v>3059.3505599999999</v>
      </c>
      <c r="AC166" s="168">
        <v>0.10825199645075423</v>
      </c>
      <c r="AD166" s="172">
        <v>7231</v>
      </c>
      <c r="AE166" s="168">
        <v>1.3635735291479643</v>
      </c>
      <c r="AF166" s="172">
        <v>4925.0969189999996</v>
      </c>
      <c r="AG166" s="168">
        <v>-0.31889131254321673</v>
      </c>
      <c r="AH166" s="171">
        <v>9.1536072621148801</v>
      </c>
      <c r="AI166" s="171">
        <v>11.199431889904496</v>
      </c>
      <c r="AJ166" s="171">
        <v>12.548571859616334</v>
      </c>
      <c r="AK166" s="171">
        <v>23.749630501792776</v>
      </c>
      <c r="AL166" s="171">
        <v>30.007602315658318</v>
      </c>
      <c r="AM166" s="171">
        <v>27.962398997972116</v>
      </c>
      <c r="AN166" s="170">
        <v>8.6465292690046986</v>
      </c>
      <c r="AO166" s="170">
        <v>9.9433695951296031</v>
      </c>
      <c r="AP166" s="170">
        <v>10.058722677325038</v>
      </c>
      <c r="AQ166" s="170">
        <v>79.483435561882047</v>
      </c>
      <c r="AR166" s="170">
        <v>83.882360653471537</v>
      </c>
      <c r="AS166" s="170">
        <v>59.126090954887026</v>
      </c>
      <c r="AT166" s="6">
        <v>1837.0800000000002</v>
      </c>
      <c r="AU166" s="6">
        <v>3500</v>
      </c>
      <c r="AV166" s="6">
        <v>3500</v>
      </c>
    </row>
    <row r="167" spans="1:48" x14ac:dyDescent="0.25">
      <c r="A167" s="162">
        <v>164</v>
      </c>
      <c r="B167" s="3" t="s">
        <v>2369</v>
      </c>
      <c r="C167" s="3" t="s">
        <v>2176</v>
      </c>
      <c r="D167" s="6">
        <v>3900</v>
      </c>
      <c r="E167" s="171">
        <v>-13.33333</v>
      </c>
      <c r="F167" s="171">
        <v>-7.1428570000000002</v>
      </c>
      <c r="G167" s="171" t="s">
        <v>4942</v>
      </c>
      <c r="H167" s="6">
        <v>167724827400</v>
      </c>
      <c r="I167" s="154">
        <v>43.006369999999997</v>
      </c>
      <c r="J167" s="154">
        <v>100</v>
      </c>
      <c r="K167" s="6">
        <v>120</v>
      </c>
      <c r="L167" s="6">
        <v>429000</v>
      </c>
      <c r="M167" s="154">
        <v>73.584905660377359</v>
      </c>
      <c r="N167" s="154">
        <v>1.2136112844769091</v>
      </c>
      <c r="O167" s="154" t="s">
        <v>4942</v>
      </c>
      <c r="P167" s="172" t="s">
        <v>4748</v>
      </c>
      <c r="Q167" s="168" t="s">
        <v>2001</v>
      </c>
      <c r="R167" s="172">
        <v>572062.31403999997</v>
      </c>
      <c r="S167" s="168" t="s">
        <v>2001</v>
      </c>
      <c r="T167" s="172" t="s">
        <v>4748</v>
      </c>
      <c r="U167" s="168" t="s">
        <v>4748</v>
      </c>
      <c r="V167" s="172" t="s">
        <v>4748</v>
      </c>
      <c r="W167" s="173" t="s">
        <v>2001</v>
      </c>
      <c r="X167" s="172">
        <v>-248168.249775</v>
      </c>
      <c r="Y167" s="173" t="s">
        <v>2001</v>
      </c>
      <c r="Z167" s="172" t="s">
        <v>4748</v>
      </c>
      <c r="AA167" s="173" t="s">
        <v>4748</v>
      </c>
      <c r="AB167" s="172" t="s">
        <v>4748</v>
      </c>
      <c r="AC167" s="168" t="s">
        <v>2001</v>
      </c>
      <c r="AD167" s="172">
        <v>-5771</v>
      </c>
      <c r="AE167" s="168" t="s">
        <v>2001</v>
      </c>
      <c r="AF167" s="172" t="s">
        <v>4748</v>
      </c>
      <c r="AG167" s="168" t="s">
        <v>4748</v>
      </c>
      <c r="AH167" s="171" t="s">
        <v>4748</v>
      </c>
      <c r="AI167" s="171" t="s">
        <v>4748</v>
      </c>
      <c r="AJ167" s="171" t="s">
        <v>4748</v>
      </c>
      <c r="AK167" s="171" t="s">
        <v>4748</v>
      </c>
      <c r="AL167" s="171" t="s">
        <v>4748</v>
      </c>
      <c r="AM167" s="171" t="s">
        <v>4748</v>
      </c>
      <c r="AN167" s="170" t="s">
        <v>4748</v>
      </c>
      <c r="AO167" s="170">
        <v>-18.670470092447289</v>
      </c>
      <c r="AP167" s="170" t="s">
        <v>4748</v>
      </c>
      <c r="AQ167" s="170" t="s">
        <v>4748</v>
      </c>
      <c r="AR167" s="170">
        <v>1274.6224433144175</v>
      </c>
      <c r="AS167" s="170" t="s">
        <v>4748</v>
      </c>
      <c r="AT167" s="6" t="s">
        <v>4748</v>
      </c>
      <c r="AU167" s="6" t="s">
        <v>4748</v>
      </c>
      <c r="AV167" s="6" t="s">
        <v>4748</v>
      </c>
    </row>
    <row r="168" spans="1:48" x14ac:dyDescent="0.25">
      <c r="A168" s="162">
        <v>165</v>
      </c>
      <c r="B168" s="3" t="s">
        <v>2372</v>
      </c>
      <c r="C168" s="3" t="s">
        <v>2176</v>
      </c>
      <c r="D168" s="28">
        <v>9000</v>
      </c>
      <c r="E168" s="25">
        <v>0</v>
      </c>
      <c r="F168" s="25">
        <v>-10</v>
      </c>
      <c r="G168" s="25">
        <v>-10</v>
      </c>
      <c r="H168" s="28">
        <v>31751325000</v>
      </c>
      <c r="I168" s="51">
        <v>3.5279199999999999</v>
      </c>
      <c r="J168" s="51">
        <v>54.647019999999998</v>
      </c>
      <c r="K168" s="28">
        <v>320</v>
      </c>
      <c r="L168" s="28">
        <v>2894500</v>
      </c>
      <c r="M168" s="51">
        <v>0.96071733561058925</v>
      </c>
      <c r="N168" s="51">
        <v>0.18613788647436211</v>
      </c>
      <c r="O168" s="51" t="s">
        <v>4942</v>
      </c>
      <c r="P168" s="30" t="s">
        <v>4748</v>
      </c>
      <c r="Q168" s="27" t="s">
        <v>2001</v>
      </c>
      <c r="R168" s="30">
        <v>227984.195266</v>
      </c>
      <c r="S168" s="27" t="s">
        <v>2001</v>
      </c>
      <c r="T168" s="30" t="s">
        <v>4748</v>
      </c>
      <c r="U168" s="27" t="s">
        <v>4748</v>
      </c>
      <c r="V168" s="30" t="s">
        <v>4748</v>
      </c>
      <c r="W168" s="32" t="s">
        <v>2001</v>
      </c>
      <c r="X168" s="30">
        <v>6574.8536729999996</v>
      </c>
      <c r="Y168" s="32" t="s">
        <v>2001</v>
      </c>
      <c r="Z168" s="30" t="s">
        <v>4748</v>
      </c>
      <c r="AA168" s="32" t="s">
        <v>4748</v>
      </c>
      <c r="AB168" s="30" t="s">
        <v>4748</v>
      </c>
      <c r="AC168" s="27" t="s">
        <v>2001</v>
      </c>
      <c r="AD168" s="30">
        <v>3287</v>
      </c>
      <c r="AE168" s="27" t="s">
        <v>2001</v>
      </c>
      <c r="AF168" s="30" t="s">
        <v>4748</v>
      </c>
      <c r="AG168" s="27" t="s">
        <v>4748</v>
      </c>
      <c r="AH168" s="25" t="s">
        <v>4748</v>
      </c>
      <c r="AI168" s="25" t="s">
        <v>4748</v>
      </c>
      <c r="AJ168" s="25" t="s">
        <v>4748</v>
      </c>
      <c r="AK168" s="25" t="s">
        <v>4748</v>
      </c>
      <c r="AL168" s="25" t="s">
        <v>4748</v>
      </c>
      <c r="AM168" s="25" t="s">
        <v>4748</v>
      </c>
      <c r="AN168" s="49" t="s">
        <v>4748</v>
      </c>
      <c r="AO168" s="49">
        <v>10.588455259293173</v>
      </c>
      <c r="AP168" s="49" t="s">
        <v>4748</v>
      </c>
      <c r="AQ168" s="49" t="s">
        <v>4748</v>
      </c>
      <c r="AR168" s="49">
        <v>36.350353263447381</v>
      </c>
      <c r="AS168" s="49" t="s">
        <v>4748</v>
      </c>
      <c r="AT168" s="28" t="s">
        <v>4748</v>
      </c>
      <c r="AU168" s="28" t="s">
        <v>4748</v>
      </c>
      <c r="AV168" s="28" t="s">
        <v>4748</v>
      </c>
    </row>
    <row r="169" spans="1:48" x14ac:dyDescent="0.25">
      <c r="A169" s="162">
        <v>166</v>
      </c>
      <c r="B169" s="3" t="s">
        <v>2375</v>
      </c>
      <c r="C169" s="3" t="s">
        <v>2176</v>
      </c>
      <c r="D169" s="28">
        <v>11400</v>
      </c>
      <c r="E169" s="25">
        <v>0</v>
      </c>
      <c r="F169" s="25">
        <v>-32.142859999999999</v>
      </c>
      <c r="G169" s="25">
        <v>-26.451609999999999</v>
      </c>
      <c r="H169" s="28">
        <v>1251900120000</v>
      </c>
      <c r="I169" s="51">
        <v>109.8158</v>
      </c>
      <c r="J169" s="51">
        <v>100</v>
      </c>
      <c r="K169" s="28">
        <v>65</v>
      </c>
      <c r="L169" s="28">
        <v>741000</v>
      </c>
      <c r="M169" s="51">
        <v>9.17135961383749</v>
      </c>
      <c r="N169" s="51">
        <v>0.85081041481931208</v>
      </c>
      <c r="O169" s="51" t="s">
        <v>4942</v>
      </c>
      <c r="P169" s="30">
        <v>5593286.8649230003</v>
      </c>
      <c r="Q169" s="27" t="s">
        <v>2001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2001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4748</v>
      </c>
      <c r="AC169" s="27" t="s">
        <v>2001</v>
      </c>
      <c r="AD169" s="30" t="s">
        <v>4748</v>
      </c>
      <c r="AE169" s="27" t="s">
        <v>2001</v>
      </c>
      <c r="AF169" s="30">
        <v>262</v>
      </c>
      <c r="AG169" s="27" t="s">
        <v>4748</v>
      </c>
      <c r="AH169" s="25" t="s">
        <v>4748</v>
      </c>
      <c r="AI169" s="25">
        <v>0.80683369580075415</v>
      </c>
      <c r="AJ169" s="25">
        <v>0.33139294126109275</v>
      </c>
      <c r="AK169" s="25" t="s">
        <v>4748</v>
      </c>
      <c r="AL169" s="25">
        <v>6.1542330440141786</v>
      </c>
      <c r="AM169" s="25">
        <v>2.0529073587328734</v>
      </c>
      <c r="AN169" s="49">
        <v>14.171095311592108</v>
      </c>
      <c r="AO169" s="49">
        <v>11.057391382372305</v>
      </c>
      <c r="AP169" s="49">
        <v>6.8913819454962226</v>
      </c>
      <c r="AQ169" s="49">
        <v>229.78591790611605</v>
      </c>
      <c r="AR169" s="49">
        <v>274.33237946119135</v>
      </c>
      <c r="AS169" s="49">
        <v>250.2744964653306</v>
      </c>
      <c r="AT169" s="28" t="s">
        <v>4748</v>
      </c>
      <c r="AU169" s="28" t="s">
        <v>4748</v>
      </c>
      <c r="AV169" s="28">
        <v>0</v>
      </c>
    </row>
    <row r="170" spans="1:48" x14ac:dyDescent="0.25">
      <c r="A170" s="162">
        <v>167</v>
      </c>
      <c r="B170" s="3" t="s">
        <v>2378</v>
      </c>
      <c r="C170" s="3" t="s">
        <v>2176</v>
      </c>
      <c r="D170" s="6" t="s">
        <v>4942</v>
      </c>
      <c r="E170" s="171" t="s">
        <v>4942</v>
      </c>
      <c r="F170" s="171" t="s">
        <v>4942</v>
      </c>
      <c r="G170" s="171" t="s">
        <v>4942</v>
      </c>
      <c r="H170" s="6" t="s">
        <v>4942</v>
      </c>
      <c r="I170" s="154">
        <v>16</v>
      </c>
      <c r="J170" s="154">
        <v>55.253860000000003</v>
      </c>
      <c r="K170" s="6">
        <v>0</v>
      </c>
      <c r="L170" s="6" t="s">
        <v>4942</v>
      </c>
      <c r="M170" s="154" t="s">
        <v>4942</v>
      </c>
      <c r="N170" s="154" t="s">
        <v>4942</v>
      </c>
      <c r="O170" s="154" t="s">
        <v>4942</v>
      </c>
      <c r="P170" s="172" t="s">
        <v>4748</v>
      </c>
      <c r="Q170" s="168" t="s">
        <v>2001</v>
      </c>
      <c r="R170" s="172">
        <v>652198.14386099996</v>
      </c>
      <c r="S170" s="168" t="s">
        <v>2001</v>
      </c>
      <c r="T170" s="172">
        <v>653354.57019200001</v>
      </c>
      <c r="U170" s="168">
        <v>1.7731211624645734E-3</v>
      </c>
      <c r="V170" s="172" t="s">
        <v>4748</v>
      </c>
      <c r="W170" s="173" t="s">
        <v>2001</v>
      </c>
      <c r="X170" s="172">
        <v>3721.5534579999999</v>
      </c>
      <c r="Y170" s="173" t="s">
        <v>2001</v>
      </c>
      <c r="Z170" s="172">
        <v>445.11351100000002</v>
      </c>
      <c r="AA170" s="173">
        <v>-0.88039577664989166</v>
      </c>
      <c r="AB170" s="172" t="s">
        <v>4748</v>
      </c>
      <c r="AC170" s="168" t="s">
        <v>2001</v>
      </c>
      <c r="AD170" s="172">
        <v>233</v>
      </c>
      <c r="AE170" s="168" t="s">
        <v>2001</v>
      </c>
      <c r="AF170" s="172">
        <v>28</v>
      </c>
      <c r="AG170" s="168">
        <v>-0.87982832618025753</v>
      </c>
      <c r="AH170" s="171" t="s">
        <v>4748</v>
      </c>
      <c r="AI170" s="171" t="s">
        <v>4748</v>
      </c>
      <c r="AJ170" s="171">
        <v>3.2143636405417113E-2</v>
      </c>
      <c r="AK170" s="171" t="s">
        <v>4748</v>
      </c>
      <c r="AL170" s="171" t="s">
        <v>4748</v>
      </c>
      <c r="AM170" s="171">
        <v>0.19753683280885637</v>
      </c>
      <c r="AN170" s="170" t="s">
        <v>4748</v>
      </c>
      <c r="AO170" s="170">
        <v>2.0951192194610502</v>
      </c>
      <c r="AP170" s="170">
        <v>7.2184479351144137</v>
      </c>
      <c r="AQ170" s="170" t="s">
        <v>4748</v>
      </c>
      <c r="AR170" s="170">
        <v>122.62929380498424</v>
      </c>
      <c r="AS170" s="170">
        <v>103.13166724144492</v>
      </c>
      <c r="AT170" s="6" t="s">
        <v>4748</v>
      </c>
      <c r="AU170" s="6" t="s">
        <v>4748</v>
      </c>
      <c r="AV170" s="6">
        <v>0</v>
      </c>
    </row>
    <row r="171" spans="1:48" x14ac:dyDescent="0.25">
      <c r="A171" s="162">
        <v>168</v>
      </c>
      <c r="B171" s="3" t="s">
        <v>2381</v>
      </c>
      <c r="C171" s="3" t="s">
        <v>2176</v>
      </c>
      <c r="D171" s="28" t="s">
        <v>4942</v>
      </c>
      <c r="E171" s="25" t="s">
        <v>4942</v>
      </c>
      <c r="F171" s="25" t="s">
        <v>4942</v>
      </c>
      <c r="G171" s="25" t="s">
        <v>4942</v>
      </c>
      <c r="H171" s="28" t="s">
        <v>4942</v>
      </c>
      <c r="I171" s="51">
        <v>1</v>
      </c>
      <c r="J171" s="51">
        <v>100</v>
      </c>
      <c r="K171" s="28">
        <v>0</v>
      </c>
      <c r="L171" s="28" t="s">
        <v>4942</v>
      </c>
      <c r="M171" s="51" t="s">
        <v>4942</v>
      </c>
      <c r="N171" s="51" t="s">
        <v>4942</v>
      </c>
      <c r="O171" s="51" t="s">
        <v>4942</v>
      </c>
      <c r="P171" s="30" t="s">
        <v>4748</v>
      </c>
      <c r="Q171" s="27" t="s">
        <v>2001</v>
      </c>
      <c r="R171" s="30">
        <v>52189.235390000002</v>
      </c>
      <c r="S171" s="27" t="s">
        <v>2001</v>
      </c>
      <c r="T171" s="30">
        <v>19533.683971999999</v>
      </c>
      <c r="U171" s="27">
        <v>-0.62571431012490264</v>
      </c>
      <c r="V171" s="30" t="s">
        <v>4748</v>
      </c>
      <c r="W171" s="32" t="s">
        <v>2001</v>
      </c>
      <c r="X171" s="30">
        <v>989.50124400000004</v>
      </c>
      <c r="Y171" s="32" t="s">
        <v>2001</v>
      </c>
      <c r="Z171" s="30">
        <v>594.999235</v>
      </c>
      <c r="AA171" s="32">
        <v>-0.3986877342419996</v>
      </c>
      <c r="AB171" s="30" t="s">
        <v>4748</v>
      </c>
      <c r="AC171" s="27" t="s">
        <v>2001</v>
      </c>
      <c r="AD171" s="30">
        <v>990</v>
      </c>
      <c r="AE171" s="27" t="s">
        <v>2001</v>
      </c>
      <c r="AF171" s="30">
        <v>595</v>
      </c>
      <c r="AG171" s="27">
        <v>-0.39898989898989901</v>
      </c>
      <c r="AH171" s="25" t="s">
        <v>4748</v>
      </c>
      <c r="AI171" s="25" t="s">
        <v>4748</v>
      </c>
      <c r="AJ171" s="25">
        <v>1.0348605295989945</v>
      </c>
      <c r="AK171" s="25" t="s">
        <v>4748</v>
      </c>
      <c r="AL171" s="25" t="s">
        <v>4748</v>
      </c>
      <c r="AM171" s="25">
        <v>4.7401583795297757</v>
      </c>
      <c r="AN171" s="49" t="s">
        <v>4748</v>
      </c>
      <c r="AO171" s="49">
        <v>15.726136699777394</v>
      </c>
      <c r="AP171" s="49">
        <v>18.958472397261939</v>
      </c>
      <c r="AQ171" s="49" t="s">
        <v>4748</v>
      </c>
      <c r="AR171" s="49">
        <v>25.86540112067518</v>
      </c>
      <c r="AS171" s="49">
        <v>24.692071120635575</v>
      </c>
      <c r="AT171" s="28" t="s">
        <v>4748</v>
      </c>
      <c r="AU171" s="28">
        <v>800</v>
      </c>
      <c r="AV171" s="28">
        <v>500</v>
      </c>
    </row>
    <row r="172" spans="1:48" x14ac:dyDescent="0.25">
      <c r="A172" s="162">
        <v>169</v>
      </c>
      <c r="B172" s="3" t="s">
        <v>52</v>
      </c>
      <c r="C172" s="3" t="s">
        <v>1</v>
      </c>
      <c r="D172" s="28">
        <v>13200</v>
      </c>
      <c r="E172" s="25">
        <v>0.7633588</v>
      </c>
      <c r="F172" s="25">
        <v>8.1967210000000001</v>
      </c>
      <c r="G172" s="25">
        <v>-9.5890409999999999</v>
      </c>
      <c r="H172" s="28">
        <v>231542586000</v>
      </c>
      <c r="I172" s="51">
        <v>17.54111</v>
      </c>
      <c r="J172" s="51">
        <v>62.050370000000001</v>
      </c>
      <c r="K172" s="28">
        <v>5736.5</v>
      </c>
      <c r="L172" s="28">
        <v>74006470</v>
      </c>
      <c r="M172" s="51">
        <v>8.3382679139679503</v>
      </c>
      <c r="N172" s="51">
        <v>0.85569276826222462</v>
      </c>
      <c r="O172" s="51">
        <v>0.41562389999999999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9">
        <v>10.519544231849775</v>
      </c>
      <c r="AO172" s="49">
        <v>13.897028623295949</v>
      </c>
      <c r="AP172" s="49">
        <v>12.330378633604333</v>
      </c>
      <c r="AQ172" s="49">
        <v>0.42389419695874236</v>
      </c>
      <c r="AR172" s="49">
        <v>0</v>
      </c>
      <c r="AS172" s="49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62">
        <v>170</v>
      </c>
      <c r="B173" s="3" t="s">
        <v>53</v>
      </c>
      <c r="C173" s="3" t="s">
        <v>1</v>
      </c>
      <c r="D173" s="6">
        <v>4390</v>
      </c>
      <c r="E173" s="171">
        <v>29.498529999999999</v>
      </c>
      <c r="F173" s="171">
        <v>34.25076</v>
      </c>
      <c r="G173" s="171">
        <v>12.5641</v>
      </c>
      <c r="H173" s="6">
        <v>208524495150</v>
      </c>
      <c r="I173" s="154">
        <v>47.499890000000001</v>
      </c>
      <c r="J173" s="154">
        <v>83.303960000000004</v>
      </c>
      <c r="K173" s="6">
        <v>270808.5</v>
      </c>
      <c r="L173" s="6">
        <v>1049150000</v>
      </c>
      <c r="M173" s="154">
        <v>6.0711395191023279</v>
      </c>
      <c r="N173" s="154">
        <v>0.39032539078632189</v>
      </c>
      <c r="O173" s="154">
        <v>0.71916170000000001</v>
      </c>
      <c r="P173" s="172">
        <v>43250.747042000003</v>
      </c>
      <c r="Q173" s="168">
        <v>0.1713856685164139</v>
      </c>
      <c r="R173" s="172">
        <v>70776.307788999999</v>
      </c>
      <c r="S173" s="168">
        <v>0.63641815759321863</v>
      </c>
      <c r="T173" s="172">
        <v>98980.855641000002</v>
      </c>
      <c r="U173" s="168">
        <v>0.3985026731838579</v>
      </c>
      <c r="V173" s="172">
        <v>2075.4005510000002</v>
      </c>
      <c r="W173" s="173">
        <v>-5.3616044104504712E-2</v>
      </c>
      <c r="X173" s="172">
        <v>4563.3939289999998</v>
      </c>
      <c r="Y173" s="173">
        <v>1.198801540647755</v>
      </c>
      <c r="Z173" s="172">
        <v>10454.763776</v>
      </c>
      <c r="AA173" s="173">
        <v>1.2910061981633496</v>
      </c>
      <c r="AB173" s="172">
        <v>71.537175000000005</v>
      </c>
      <c r="AC173" s="168">
        <v>-0.14643143465909081</v>
      </c>
      <c r="AD173" s="172">
        <v>129</v>
      </c>
      <c r="AE173" s="168">
        <v>0.80325823601505086</v>
      </c>
      <c r="AF173" s="172">
        <v>265</v>
      </c>
      <c r="AG173" s="168">
        <v>1.054263565891473</v>
      </c>
      <c r="AH173" s="171">
        <v>0.37362884073421732</v>
      </c>
      <c r="AI173" s="171">
        <v>0.82483727229302217</v>
      </c>
      <c r="AJ173" s="171">
        <v>1.8740238295325784</v>
      </c>
      <c r="AK173" s="171">
        <v>0.67102194651741331</v>
      </c>
      <c r="AL173" s="171">
        <v>1.2290074481500532</v>
      </c>
      <c r="AM173" s="171">
        <v>2.4727130202795338</v>
      </c>
      <c r="AN173" s="170">
        <v>14.456136010618337</v>
      </c>
      <c r="AO173" s="170">
        <v>18.208984731756505</v>
      </c>
      <c r="AP173" s="170">
        <v>18.151736482421143</v>
      </c>
      <c r="AQ173" s="170">
        <v>80.824477331020091</v>
      </c>
      <c r="AR173" s="170">
        <v>33.76956584137217</v>
      </c>
      <c r="AS173" s="170">
        <v>32.351716329482642</v>
      </c>
      <c r="AT173" s="6">
        <v>0</v>
      </c>
      <c r="AU173" s="6">
        <v>0</v>
      </c>
      <c r="AV173" s="6" t="s">
        <v>4748</v>
      </c>
    </row>
    <row r="174" spans="1:48" x14ac:dyDescent="0.25">
      <c r="A174" s="162">
        <v>171</v>
      </c>
      <c r="B174" s="3" t="s">
        <v>348</v>
      </c>
      <c r="C174" s="3" t="s">
        <v>2176</v>
      </c>
      <c r="D174" s="6">
        <v>30900</v>
      </c>
      <c r="E174" s="171">
        <v>47.142859999999999</v>
      </c>
      <c r="F174" s="171">
        <v>11.552350000000001</v>
      </c>
      <c r="G174" s="171">
        <v>-3.1347960000000001</v>
      </c>
      <c r="H174" s="6">
        <v>191576786399.99997</v>
      </c>
      <c r="I174" s="154">
        <v>6.1998899999999999</v>
      </c>
      <c r="J174" s="154">
        <v>30.87763</v>
      </c>
      <c r="K174" s="6">
        <v>110</v>
      </c>
      <c r="L174" s="6">
        <v>2500500</v>
      </c>
      <c r="M174" s="154">
        <v>4.0356316449758083</v>
      </c>
      <c r="N174" s="154">
        <v>0.86607915919326539</v>
      </c>
      <c r="O174" s="154" t="s">
        <v>4942</v>
      </c>
      <c r="P174" s="172">
        <v>309013.84776500001</v>
      </c>
      <c r="Q174" s="168">
        <v>9.9449040838631708E-2</v>
      </c>
      <c r="R174" s="172">
        <v>347327.37507100002</v>
      </c>
      <c r="S174" s="168">
        <v>0.12398644132976466</v>
      </c>
      <c r="T174" s="172">
        <v>693622.12138100003</v>
      </c>
      <c r="U174" s="168">
        <v>0.99702692953358796</v>
      </c>
      <c r="V174" s="172">
        <v>3506.9460389999999</v>
      </c>
      <c r="W174" s="173">
        <v>0.14152282155431051</v>
      </c>
      <c r="X174" s="172">
        <v>14509.418094000001</v>
      </c>
      <c r="Y174" s="173">
        <v>3.1373371396776149</v>
      </c>
      <c r="Z174" s="172">
        <v>44205.133434000003</v>
      </c>
      <c r="AA174" s="173">
        <v>2.0466510198834169</v>
      </c>
      <c r="AB174" s="172">
        <v>654.57628799999998</v>
      </c>
      <c r="AC174" s="168">
        <v>0.14071856287425155</v>
      </c>
      <c r="AD174" s="172">
        <v>2315.0696800000001</v>
      </c>
      <c r="AE174" s="168">
        <v>2.5367454068241471</v>
      </c>
      <c r="AF174" s="172">
        <v>7823.9193779999996</v>
      </c>
      <c r="AG174" s="168">
        <v>2.3795610756735406</v>
      </c>
      <c r="AH174" s="171">
        <v>1.5053399514237635</v>
      </c>
      <c r="AI174" s="171">
        <v>5.247902633245773</v>
      </c>
      <c r="AJ174" s="171">
        <v>12.057584628216617</v>
      </c>
      <c r="AK174" s="171">
        <v>2.9434340026768728</v>
      </c>
      <c r="AL174" s="171">
        <v>9.7500339665950229</v>
      </c>
      <c r="AM174" s="171">
        <v>27.044079154975854</v>
      </c>
      <c r="AN174" s="170">
        <v>10.689767504244973</v>
      </c>
      <c r="AO174" s="170">
        <v>12.500826112287989</v>
      </c>
      <c r="AP174" s="170">
        <v>13.464296462324189</v>
      </c>
      <c r="AQ174" s="170">
        <v>68.33630300834821</v>
      </c>
      <c r="AR174" s="170">
        <v>89.102501059103773</v>
      </c>
      <c r="AS174" s="170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62">
        <v>172</v>
      </c>
      <c r="B175" s="3" t="s">
        <v>2384</v>
      </c>
      <c r="C175" s="3" t="s">
        <v>2176</v>
      </c>
      <c r="D175" s="28">
        <v>14500</v>
      </c>
      <c r="E175" s="25">
        <v>-32.870370000000001</v>
      </c>
      <c r="F175" s="25">
        <v>-56.325299999999999</v>
      </c>
      <c r="G175" s="25">
        <v>-42.231079999999999</v>
      </c>
      <c r="H175" s="28">
        <v>34800000000</v>
      </c>
      <c r="I175" s="51">
        <v>2.4</v>
      </c>
      <c r="J175" s="51">
        <v>35.412500000000001</v>
      </c>
      <c r="K175" s="28">
        <v>765</v>
      </c>
      <c r="L175" s="28">
        <v>8781500</v>
      </c>
      <c r="M175" s="51">
        <v>580</v>
      </c>
      <c r="N175" s="51">
        <v>1.0527026782824696</v>
      </c>
      <c r="O175" s="51" t="s">
        <v>4942</v>
      </c>
      <c r="P175" s="30">
        <v>37483.617787000003</v>
      </c>
      <c r="Q175" s="27" t="s">
        <v>2001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2001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2001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4748</v>
      </c>
      <c r="AI175" s="25">
        <v>7.5466792779988205</v>
      </c>
      <c r="AJ175" s="25">
        <v>3.7296199618532708</v>
      </c>
      <c r="AK175" s="25" t="s">
        <v>4748</v>
      </c>
      <c r="AL175" s="25">
        <v>8.6516810105752899</v>
      </c>
      <c r="AM175" s="25">
        <v>4.6154561775155205</v>
      </c>
      <c r="AN175" s="49">
        <v>23.057130859437557</v>
      </c>
      <c r="AO175" s="49">
        <v>14.429789923365666</v>
      </c>
      <c r="AP175" s="49">
        <v>6.4669376871393291</v>
      </c>
      <c r="AQ175" s="49">
        <v>0</v>
      </c>
      <c r="AR175" s="49">
        <v>0</v>
      </c>
      <c r="AS175" s="49">
        <v>0</v>
      </c>
      <c r="AT175" s="28" t="s">
        <v>4748</v>
      </c>
      <c r="AU175" s="28">
        <v>900</v>
      </c>
      <c r="AV175" s="28" t="s">
        <v>4748</v>
      </c>
    </row>
    <row r="176" spans="1:48" x14ac:dyDescent="0.25">
      <c r="A176" s="162">
        <v>173</v>
      </c>
      <c r="B176" s="3" t="s">
        <v>2387</v>
      </c>
      <c r="C176" s="3" t="s">
        <v>2176</v>
      </c>
      <c r="D176" s="6" t="s">
        <v>4942</v>
      </c>
      <c r="E176" s="171" t="s">
        <v>4942</v>
      </c>
      <c r="F176" s="171" t="s">
        <v>4942</v>
      </c>
      <c r="G176" s="171" t="s">
        <v>4942</v>
      </c>
      <c r="H176" s="6" t="s">
        <v>4942</v>
      </c>
      <c r="I176" s="154">
        <v>24.453619999999997</v>
      </c>
      <c r="J176" s="154">
        <v>4.0509339999999998</v>
      </c>
      <c r="K176" s="6">
        <v>0</v>
      </c>
      <c r="L176" s="6" t="s">
        <v>4942</v>
      </c>
      <c r="M176" s="154" t="s">
        <v>4942</v>
      </c>
      <c r="N176" s="154" t="s">
        <v>4942</v>
      </c>
      <c r="O176" s="154" t="s">
        <v>4942</v>
      </c>
      <c r="P176" s="172" t="s">
        <v>4748</v>
      </c>
      <c r="Q176" s="168" t="s">
        <v>2001</v>
      </c>
      <c r="R176" s="172">
        <v>104627.846665</v>
      </c>
      <c r="S176" s="168" t="s">
        <v>2001</v>
      </c>
      <c r="T176" s="172">
        <v>123878.48684899999</v>
      </c>
      <c r="U176" s="168">
        <v>0.18399155480698326</v>
      </c>
      <c r="V176" s="172" t="s">
        <v>4748</v>
      </c>
      <c r="W176" s="173" t="s">
        <v>2001</v>
      </c>
      <c r="X176" s="172">
        <v>7363.9792219999999</v>
      </c>
      <c r="Y176" s="173" t="s">
        <v>2001</v>
      </c>
      <c r="Z176" s="172">
        <v>7546.2004349999997</v>
      </c>
      <c r="AA176" s="173">
        <v>2.4744938504933742E-2</v>
      </c>
      <c r="AB176" s="172" t="s">
        <v>4748</v>
      </c>
      <c r="AC176" s="168" t="s">
        <v>2001</v>
      </c>
      <c r="AD176" s="172">
        <v>253</v>
      </c>
      <c r="AE176" s="168" t="s">
        <v>2001</v>
      </c>
      <c r="AF176" s="172">
        <v>248</v>
      </c>
      <c r="AG176" s="168">
        <v>-1.9762845849802372E-2</v>
      </c>
      <c r="AH176" s="171" t="s">
        <v>4748</v>
      </c>
      <c r="AI176" s="171">
        <v>1.8944515597979203</v>
      </c>
      <c r="AJ176" s="171">
        <v>2.0054407316872345</v>
      </c>
      <c r="AK176" s="171" t="s">
        <v>4748</v>
      </c>
      <c r="AL176" s="171">
        <v>2.4528945042784152</v>
      </c>
      <c r="AM176" s="171">
        <v>2.3881646254904605</v>
      </c>
      <c r="AN176" s="170" t="s">
        <v>4748</v>
      </c>
      <c r="AO176" s="170">
        <v>29.647989495875571</v>
      </c>
      <c r="AP176" s="170">
        <v>27.149280395227461</v>
      </c>
      <c r="AQ176" s="170">
        <v>41.145416002173775</v>
      </c>
      <c r="AR176" s="170">
        <v>38.518266059674929</v>
      </c>
      <c r="AS176" s="170">
        <v>35.465886935817487</v>
      </c>
      <c r="AT176" s="6">
        <v>100</v>
      </c>
      <c r="AU176" s="6">
        <v>200</v>
      </c>
      <c r="AV176" s="6" t="s">
        <v>4748</v>
      </c>
    </row>
    <row r="177" spans="1:48" x14ac:dyDescent="0.25">
      <c r="A177" s="162">
        <v>174</v>
      </c>
      <c r="B177" s="3" t="s">
        <v>2390</v>
      </c>
      <c r="C177" s="3" t="s">
        <v>2176</v>
      </c>
      <c r="D177" s="6" t="s">
        <v>4942</v>
      </c>
      <c r="E177" s="171" t="s">
        <v>4942</v>
      </c>
      <c r="F177" s="171" t="s">
        <v>4942</v>
      </c>
      <c r="G177" s="171" t="s">
        <v>4942</v>
      </c>
      <c r="H177" s="6" t="s">
        <v>4942</v>
      </c>
      <c r="I177" s="154">
        <v>28.48</v>
      </c>
      <c r="J177" s="154">
        <v>4.2162290000000002</v>
      </c>
      <c r="K177" s="6" t="s">
        <v>4942</v>
      </c>
      <c r="L177" s="6" t="s">
        <v>4942</v>
      </c>
      <c r="M177" s="154" t="s">
        <v>4942</v>
      </c>
      <c r="N177" s="154" t="s">
        <v>4942</v>
      </c>
      <c r="O177" s="154" t="s">
        <v>4942</v>
      </c>
      <c r="P177" s="172" t="s">
        <v>4748</v>
      </c>
      <c r="Q177" s="168" t="s">
        <v>2001</v>
      </c>
      <c r="R177" s="172">
        <v>89690.563729000001</v>
      </c>
      <c r="S177" s="168" t="s">
        <v>2001</v>
      </c>
      <c r="T177" s="172">
        <v>96846.000595000005</v>
      </c>
      <c r="U177" s="168">
        <v>7.9779149204816602E-2</v>
      </c>
      <c r="V177" s="172" t="s">
        <v>4748</v>
      </c>
      <c r="W177" s="173" t="s">
        <v>2001</v>
      </c>
      <c r="X177" s="172">
        <v>-12973.1919</v>
      </c>
      <c r="Y177" s="173" t="s">
        <v>2001</v>
      </c>
      <c r="Z177" s="172">
        <v>88.798726000000002</v>
      </c>
      <c r="AA177" s="173">
        <v>-1.0068447862857868</v>
      </c>
      <c r="AB177" s="172" t="s">
        <v>4748</v>
      </c>
      <c r="AC177" s="168" t="s">
        <v>2001</v>
      </c>
      <c r="AD177" s="172">
        <v>-455.52</v>
      </c>
      <c r="AE177" s="168" t="s">
        <v>2001</v>
      </c>
      <c r="AF177" s="172">
        <v>3.12</v>
      </c>
      <c r="AG177" s="168">
        <v>-1.0068493150684932</v>
      </c>
      <c r="AH177" s="171" t="s">
        <v>4748</v>
      </c>
      <c r="AI177" s="171" t="s">
        <v>4748</v>
      </c>
      <c r="AJ177" s="171">
        <v>2.3035550378051089E-2</v>
      </c>
      <c r="AK177" s="171" t="s">
        <v>4748</v>
      </c>
      <c r="AL177" s="171" t="s">
        <v>4748</v>
      </c>
      <c r="AM177" s="171">
        <v>3.3163795878262826E-2</v>
      </c>
      <c r="AN177" s="170" t="s">
        <v>4748</v>
      </c>
      <c r="AO177" s="170">
        <v>16.485105750561047</v>
      </c>
      <c r="AP177" s="170">
        <v>25.826778006660756</v>
      </c>
      <c r="AQ177" s="170" t="s">
        <v>4748</v>
      </c>
      <c r="AR177" s="170">
        <v>22.418346384806398</v>
      </c>
      <c r="AS177" s="170">
        <v>21.75986809708315</v>
      </c>
      <c r="AT177" s="6" t="s">
        <v>4748</v>
      </c>
      <c r="AU177" s="6" t="s">
        <v>4748</v>
      </c>
      <c r="AV177" s="6">
        <v>0</v>
      </c>
    </row>
    <row r="178" spans="1:48" x14ac:dyDescent="0.25">
      <c r="A178" s="162">
        <v>175</v>
      </c>
      <c r="B178" s="3" t="s">
        <v>2393</v>
      </c>
      <c r="C178" s="3" t="s">
        <v>2176</v>
      </c>
      <c r="D178" s="28" t="s">
        <v>4942</v>
      </c>
      <c r="E178" s="25" t="s">
        <v>4942</v>
      </c>
      <c r="F178" s="25" t="s">
        <v>4942</v>
      </c>
      <c r="G178" s="25" t="s">
        <v>4942</v>
      </c>
      <c r="H178" s="28" t="s">
        <v>4942</v>
      </c>
      <c r="I178" s="51">
        <v>1.7999999999999998</v>
      </c>
      <c r="J178" s="51">
        <v>92.915170000000003</v>
      </c>
      <c r="K178" s="28">
        <v>0</v>
      </c>
      <c r="L178" s="28" t="s">
        <v>4942</v>
      </c>
      <c r="M178" s="51" t="s">
        <v>4942</v>
      </c>
      <c r="N178" s="51" t="s">
        <v>4942</v>
      </c>
      <c r="O178" s="51" t="s">
        <v>4942</v>
      </c>
      <c r="P178" s="30">
        <v>112984.47911499999</v>
      </c>
      <c r="Q178" s="27" t="s">
        <v>2001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2001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2001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4748</v>
      </c>
      <c r="AI178" s="25">
        <v>3.9503885674517307</v>
      </c>
      <c r="AJ178" s="25">
        <v>4.7788519083060592</v>
      </c>
      <c r="AK178" s="25" t="s">
        <v>4748</v>
      </c>
      <c r="AL178" s="25">
        <v>10.337042320156213</v>
      </c>
      <c r="AM178" s="25">
        <v>15.260414399191566</v>
      </c>
      <c r="AN178" s="49">
        <v>19.000383657253984</v>
      </c>
      <c r="AO178" s="49">
        <v>17.556839291974658</v>
      </c>
      <c r="AP178" s="49">
        <v>17.533159817032473</v>
      </c>
      <c r="AQ178" s="49">
        <v>1.0570516337147204</v>
      </c>
      <c r="AR178" s="49">
        <v>0</v>
      </c>
      <c r="AS178" s="49">
        <v>0</v>
      </c>
      <c r="AT178" s="28" t="s">
        <v>4748</v>
      </c>
      <c r="AU178" s="28">
        <v>870</v>
      </c>
      <c r="AV178" s="28">
        <v>1976</v>
      </c>
    </row>
    <row r="179" spans="1:48" x14ac:dyDescent="0.25">
      <c r="A179" s="162">
        <v>176</v>
      </c>
      <c r="B179" s="3" t="s">
        <v>54</v>
      </c>
      <c r="C179" s="3" t="s">
        <v>1</v>
      </c>
      <c r="D179" s="28">
        <v>15300</v>
      </c>
      <c r="E179" s="25">
        <v>4.0816330000000001</v>
      </c>
      <c r="F179" s="25">
        <v>5.5172410000000003</v>
      </c>
      <c r="G179" s="25">
        <v>-11.04651</v>
      </c>
      <c r="H179" s="28">
        <v>240308011800</v>
      </c>
      <c r="I179" s="51">
        <v>15.70641</v>
      </c>
      <c r="J179" s="51">
        <v>61.261710000000001</v>
      </c>
      <c r="K179" s="28">
        <v>195.5</v>
      </c>
      <c r="L179" s="28">
        <v>2968125</v>
      </c>
      <c r="M179" s="51">
        <v>7.2016587368755163</v>
      </c>
      <c r="N179" s="51">
        <v>0.83625497516312708</v>
      </c>
      <c r="O179" s="51">
        <v>0.45470870000000002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9">
        <v>17.471442145371363</v>
      </c>
      <c r="AO179" s="49">
        <v>10.895912925238459</v>
      </c>
      <c r="AP179" s="49">
        <v>12.370902488170653</v>
      </c>
      <c r="AQ179" s="49">
        <v>108.88811783072303</v>
      </c>
      <c r="AR179" s="49">
        <v>63.403998189994468</v>
      </c>
      <c r="AS179" s="49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62">
        <v>177</v>
      </c>
      <c r="B180" s="3" t="s">
        <v>2396</v>
      </c>
      <c r="C180" s="3" t="s">
        <v>2176</v>
      </c>
      <c r="D180" s="28" t="s">
        <v>4942</v>
      </c>
      <c r="E180" s="25" t="s">
        <v>4942</v>
      </c>
      <c r="F180" s="25" t="s">
        <v>4942</v>
      </c>
      <c r="G180" s="25" t="s">
        <v>4942</v>
      </c>
      <c r="H180" s="28" t="s">
        <v>4942</v>
      </c>
      <c r="I180" s="51">
        <v>3.4649099999999997</v>
      </c>
      <c r="J180" s="51">
        <v>93.713809999999995</v>
      </c>
      <c r="K180" s="28">
        <v>0</v>
      </c>
      <c r="L180" s="28" t="s">
        <v>4942</v>
      </c>
      <c r="M180" s="51" t="s">
        <v>4942</v>
      </c>
      <c r="N180" s="51" t="s">
        <v>4942</v>
      </c>
      <c r="O180" s="51" t="s">
        <v>4942</v>
      </c>
      <c r="P180" s="30">
        <v>52512.425391999997</v>
      </c>
      <c r="Q180" s="27" t="s">
        <v>2001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2001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2001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4748</v>
      </c>
      <c r="AI180" s="25">
        <v>5.7821624354778818</v>
      </c>
      <c r="AJ180" s="25">
        <v>9.3727366393444207</v>
      </c>
      <c r="AK180" s="25" t="s">
        <v>4748</v>
      </c>
      <c r="AL180" s="25">
        <v>14.062503705258273</v>
      </c>
      <c r="AM180" s="25">
        <v>17.963955133045399</v>
      </c>
      <c r="AN180" s="49">
        <v>19.888046311018492</v>
      </c>
      <c r="AO180" s="49">
        <v>21.547323294528908</v>
      </c>
      <c r="AP180" s="49">
        <v>30.017529710971758</v>
      </c>
      <c r="AQ180" s="49">
        <v>34.977594034816541</v>
      </c>
      <c r="AR180" s="49">
        <v>22.750549079581113</v>
      </c>
      <c r="AS180" s="49">
        <v>16.499363781070251</v>
      </c>
      <c r="AT180" s="28" t="s">
        <v>4748</v>
      </c>
      <c r="AU180" s="28" t="s">
        <v>4748</v>
      </c>
      <c r="AV180" s="28">
        <v>500</v>
      </c>
    </row>
    <row r="181" spans="1:48" x14ac:dyDescent="0.25">
      <c r="A181" s="162">
        <v>178</v>
      </c>
      <c r="B181" s="3" t="s">
        <v>2399</v>
      </c>
      <c r="C181" s="3" t="s">
        <v>2176</v>
      </c>
      <c r="D181" s="28">
        <v>3700</v>
      </c>
      <c r="E181" s="25">
        <v>0</v>
      </c>
      <c r="F181" s="25">
        <v>-38.333329999999997</v>
      </c>
      <c r="G181" s="25">
        <v>-38.333329999999997</v>
      </c>
      <c r="H181" s="28">
        <v>7400000000</v>
      </c>
      <c r="I181" s="51">
        <v>2</v>
      </c>
      <c r="J181" s="51">
        <v>71.812299999999993</v>
      </c>
      <c r="K181" s="28">
        <v>0</v>
      </c>
      <c r="L181" s="28" t="s">
        <v>4942</v>
      </c>
      <c r="M181" s="51">
        <v>3.5576923076923075</v>
      </c>
      <c r="N181" s="51">
        <v>0.1881250115630943</v>
      </c>
      <c r="O181" s="51" t="s">
        <v>4942</v>
      </c>
      <c r="P181" s="30" t="s">
        <v>4748</v>
      </c>
      <c r="Q181" s="27" t="s">
        <v>2001</v>
      </c>
      <c r="R181" s="30">
        <v>53215.418889</v>
      </c>
      <c r="S181" s="27" t="s">
        <v>2001</v>
      </c>
      <c r="T181" s="30">
        <v>61897.171606000004</v>
      </c>
      <c r="U181" s="27">
        <v>0.16314355685349274</v>
      </c>
      <c r="V181" s="30" t="s">
        <v>4748</v>
      </c>
      <c r="W181" s="32" t="s">
        <v>2001</v>
      </c>
      <c r="X181" s="30">
        <v>1058.552909</v>
      </c>
      <c r="Y181" s="32" t="s">
        <v>2001</v>
      </c>
      <c r="Z181" s="30">
        <v>1727.915072</v>
      </c>
      <c r="AA181" s="32">
        <v>0.63233699261413112</v>
      </c>
      <c r="AB181" s="30" t="s">
        <v>4748</v>
      </c>
      <c r="AC181" s="27" t="s">
        <v>2001</v>
      </c>
      <c r="AD181" s="30">
        <v>529.27645399999994</v>
      </c>
      <c r="AE181" s="27" t="s">
        <v>2001</v>
      </c>
      <c r="AF181" s="30">
        <v>864</v>
      </c>
      <c r="AG181" s="27">
        <v>0.63241722443976334</v>
      </c>
      <c r="AH181" s="25" t="s">
        <v>4748</v>
      </c>
      <c r="AI181" s="25" t="s">
        <v>4748</v>
      </c>
      <c r="AJ181" s="25">
        <v>3.0906660331017664</v>
      </c>
      <c r="AK181" s="25" t="s">
        <v>4748</v>
      </c>
      <c r="AL181" s="25" t="s">
        <v>4748</v>
      </c>
      <c r="AM181" s="25">
        <v>4.2585731700747083</v>
      </c>
      <c r="AN181" s="49" t="s">
        <v>4748</v>
      </c>
      <c r="AO181" s="49">
        <v>16.09438148718657</v>
      </c>
      <c r="AP181" s="49">
        <v>15.904714612267867</v>
      </c>
      <c r="AQ181" s="49" t="s">
        <v>4748</v>
      </c>
      <c r="AR181" s="49">
        <v>0</v>
      </c>
      <c r="AS181" s="49">
        <v>0</v>
      </c>
      <c r="AT181" s="28" t="s">
        <v>4748</v>
      </c>
      <c r="AU181" s="28" t="s">
        <v>4748</v>
      </c>
      <c r="AV181" s="28">
        <v>334</v>
      </c>
    </row>
    <row r="182" spans="1:48" x14ac:dyDescent="0.25">
      <c r="A182" s="162">
        <v>179</v>
      </c>
      <c r="B182" s="3" t="s">
        <v>2052</v>
      </c>
      <c r="C182" s="3" t="s">
        <v>694</v>
      </c>
      <c r="D182" s="28">
        <v>18000</v>
      </c>
      <c r="E182" s="25">
        <v>-2.7027030000000001</v>
      </c>
      <c r="F182" s="25">
        <v>6.5088759999999999</v>
      </c>
      <c r="G182" s="25">
        <v>1.123596</v>
      </c>
      <c r="H182" s="28">
        <v>1782000000000</v>
      </c>
      <c r="I182" s="51">
        <v>99</v>
      </c>
      <c r="J182" s="51">
        <v>79.954440000000005</v>
      </c>
      <c r="K182" s="28">
        <v>1925</v>
      </c>
      <c r="L182" s="28">
        <v>36079500</v>
      </c>
      <c r="M182" s="51">
        <v>11.141795761067778</v>
      </c>
      <c r="N182" s="51">
        <v>1.4081253398408007</v>
      </c>
      <c r="O182" s="51">
        <v>0.53819159999999999</v>
      </c>
      <c r="P182" s="30">
        <v>479456.94301400002</v>
      </c>
      <c r="Q182" s="27" t="s">
        <v>2001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2001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2001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4748</v>
      </c>
      <c r="AI182" s="25">
        <v>12.86855436460144</v>
      </c>
      <c r="AJ182" s="25">
        <v>11.282943086625606</v>
      </c>
      <c r="AK182" s="25" t="s">
        <v>4748</v>
      </c>
      <c r="AL182" s="25">
        <v>16.058246250715019</v>
      </c>
      <c r="AM182" s="25">
        <v>15.570438661922855</v>
      </c>
      <c r="AN182" s="49">
        <v>32.491001644218819</v>
      </c>
      <c r="AO182" s="49">
        <v>34.928938722687462</v>
      </c>
      <c r="AP182" s="49">
        <v>35.582803254612486</v>
      </c>
      <c r="AQ182" s="49">
        <v>11.792828164600749</v>
      </c>
      <c r="AR182" s="49">
        <v>9.953820426339389</v>
      </c>
      <c r="AS182" s="49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62">
        <v>180</v>
      </c>
      <c r="B183" s="3" t="s">
        <v>4994</v>
      </c>
      <c r="C183" s="3" t="s">
        <v>2176</v>
      </c>
      <c r="D183" s="28">
        <v>1100</v>
      </c>
      <c r="E183" s="25" t="s">
        <v>4942</v>
      </c>
      <c r="F183" s="25" t="s">
        <v>4942</v>
      </c>
      <c r="G183" s="25" t="s">
        <v>4942</v>
      </c>
      <c r="H183" s="28">
        <v>34655472500</v>
      </c>
      <c r="I183" s="51">
        <v>31.50498</v>
      </c>
      <c r="J183" s="51">
        <v>58.668750000000003</v>
      </c>
      <c r="K183" s="28" t="s">
        <v>4942</v>
      </c>
      <c r="L183" s="28" t="s">
        <v>4942</v>
      </c>
      <c r="M183" s="51">
        <v>26.788948964324625</v>
      </c>
      <c r="N183" s="51">
        <v>9.9530093505372202E-2</v>
      </c>
      <c r="O183" s="51" t="s">
        <v>4942</v>
      </c>
      <c r="P183" s="30" t="s">
        <v>2001</v>
      </c>
      <c r="Q183" s="27" t="s">
        <v>2001</v>
      </c>
      <c r="R183" s="30" t="s">
        <v>2001</v>
      </c>
      <c r="S183" s="27" t="s">
        <v>2001</v>
      </c>
      <c r="T183" s="30" t="s">
        <v>2001</v>
      </c>
      <c r="U183" s="27" t="s">
        <v>2001</v>
      </c>
      <c r="V183" s="30" t="s">
        <v>2001</v>
      </c>
      <c r="W183" s="32" t="s">
        <v>2001</v>
      </c>
      <c r="X183" s="30" t="s">
        <v>2001</v>
      </c>
      <c r="Y183" s="32" t="s">
        <v>2001</v>
      </c>
      <c r="Z183" s="30" t="s">
        <v>2001</v>
      </c>
      <c r="AA183" s="32" t="s">
        <v>2001</v>
      </c>
      <c r="AB183" s="30" t="s">
        <v>2001</v>
      </c>
      <c r="AC183" s="27" t="s">
        <v>2001</v>
      </c>
      <c r="AD183" s="30" t="s">
        <v>2001</v>
      </c>
      <c r="AE183" s="27" t="s">
        <v>2001</v>
      </c>
      <c r="AF183" s="30" t="s">
        <v>2001</v>
      </c>
      <c r="AG183" s="27" t="s">
        <v>2001</v>
      </c>
      <c r="AH183" s="25" t="s">
        <v>2001</v>
      </c>
      <c r="AI183" s="25" t="s">
        <v>2001</v>
      </c>
      <c r="AJ183" s="25" t="s">
        <v>2001</v>
      </c>
      <c r="AK183" s="25" t="s">
        <v>2001</v>
      </c>
      <c r="AL183" s="25" t="s">
        <v>2001</v>
      </c>
      <c r="AM183" s="25" t="s">
        <v>2001</v>
      </c>
      <c r="AN183" s="49" t="s">
        <v>2001</v>
      </c>
      <c r="AO183" s="49" t="s">
        <v>2001</v>
      </c>
      <c r="AP183" s="49" t="s">
        <v>2001</v>
      </c>
      <c r="AQ183" s="49" t="s">
        <v>2001</v>
      </c>
      <c r="AR183" s="49" t="s">
        <v>2001</v>
      </c>
      <c r="AS183" s="49" t="s">
        <v>2001</v>
      </c>
      <c r="AT183" s="28" t="s">
        <v>2001</v>
      </c>
      <c r="AU183" s="28" t="s">
        <v>2001</v>
      </c>
      <c r="AV183" s="28" t="s">
        <v>2001</v>
      </c>
    </row>
    <row r="184" spans="1:48" x14ac:dyDescent="0.25">
      <c r="A184" s="162">
        <v>181</v>
      </c>
      <c r="B184" s="3" t="s">
        <v>4858</v>
      </c>
      <c r="C184" s="3" t="s">
        <v>2176</v>
      </c>
      <c r="D184" s="28">
        <v>12600</v>
      </c>
      <c r="E184" s="25">
        <v>12.5</v>
      </c>
      <c r="F184" s="25">
        <v>-14.86486</v>
      </c>
      <c r="G184" s="25" t="s">
        <v>4942</v>
      </c>
      <c r="H184" s="28">
        <v>229622400000</v>
      </c>
      <c r="I184" s="51">
        <v>18.224</v>
      </c>
      <c r="J184" s="51">
        <v>99.351950000000002</v>
      </c>
      <c r="K184" s="28">
        <v>740</v>
      </c>
      <c r="L184" s="28">
        <v>8333000</v>
      </c>
      <c r="M184" s="51">
        <v>9.2988929889298895</v>
      </c>
      <c r="N184" s="51">
        <v>1.1670133547847044</v>
      </c>
      <c r="O184" s="51" t="s">
        <v>4942</v>
      </c>
      <c r="P184" s="30" t="s">
        <v>2001</v>
      </c>
      <c r="Q184" s="27" t="s">
        <v>2001</v>
      </c>
      <c r="R184" s="30" t="s">
        <v>2001</v>
      </c>
      <c r="S184" s="27" t="s">
        <v>2001</v>
      </c>
      <c r="T184" s="30" t="s">
        <v>2001</v>
      </c>
      <c r="U184" s="27" t="s">
        <v>2001</v>
      </c>
      <c r="V184" s="30" t="s">
        <v>2001</v>
      </c>
      <c r="W184" s="32" t="s">
        <v>2001</v>
      </c>
      <c r="X184" s="30" t="s">
        <v>2001</v>
      </c>
      <c r="Y184" s="32" t="s">
        <v>2001</v>
      </c>
      <c r="Z184" s="30" t="s">
        <v>2001</v>
      </c>
      <c r="AA184" s="32" t="s">
        <v>2001</v>
      </c>
      <c r="AB184" s="30" t="s">
        <v>2001</v>
      </c>
      <c r="AC184" s="27" t="s">
        <v>2001</v>
      </c>
      <c r="AD184" s="30" t="s">
        <v>2001</v>
      </c>
      <c r="AE184" s="27" t="s">
        <v>2001</v>
      </c>
      <c r="AF184" s="30" t="s">
        <v>2001</v>
      </c>
      <c r="AG184" s="27" t="s">
        <v>2001</v>
      </c>
      <c r="AH184" s="25" t="s">
        <v>2001</v>
      </c>
      <c r="AI184" s="25" t="s">
        <v>2001</v>
      </c>
      <c r="AJ184" s="25" t="s">
        <v>2001</v>
      </c>
      <c r="AK184" s="25" t="s">
        <v>2001</v>
      </c>
      <c r="AL184" s="25" t="s">
        <v>2001</v>
      </c>
      <c r="AM184" s="25" t="s">
        <v>2001</v>
      </c>
      <c r="AN184" s="49" t="s">
        <v>2001</v>
      </c>
      <c r="AO184" s="49" t="s">
        <v>2001</v>
      </c>
      <c r="AP184" s="49" t="s">
        <v>2001</v>
      </c>
      <c r="AQ184" s="49" t="s">
        <v>2001</v>
      </c>
      <c r="AR184" s="49" t="s">
        <v>2001</v>
      </c>
      <c r="AS184" s="49" t="s">
        <v>2001</v>
      </c>
      <c r="AT184" s="28" t="s">
        <v>2001</v>
      </c>
      <c r="AU184" s="28" t="s">
        <v>2001</v>
      </c>
      <c r="AV184" s="28" t="s">
        <v>2001</v>
      </c>
    </row>
    <row r="185" spans="1:48" x14ac:dyDescent="0.25">
      <c r="A185" s="162">
        <v>182</v>
      </c>
      <c r="B185" s="3" t="s">
        <v>2402</v>
      </c>
      <c r="C185" s="3" t="s">
        <v>2176</v>
      </c>
      <c r="D185" s="28" t="s">
        <v>4942</v>
      </c>
      <c r="E185" s="25" t="s">
        <v>4942</v>
      </c>
      <c r="F185" s="25" t="s">
        <v>4942</v>
      </c>
      <c r="G185" s="25" t="s">
        <v>4942</v>
      </c>
      <c r="H185" s="28" t="s">
        <v>4942</v>
      </c>
      <c r="I185" s="51">
        <v>1.5999999999999999</v>
      </c>
      <c r="J185" s="51">
        <v>93.487499999999997</v>
      </c>
      <c r="K185" s="28" t="s">
        <v>4942</v>
      </c>
      <c r="L185" s="28" t="s">
        <v>4942</v>
      </c>
      <c r="M185" s="51" t="s">
        <v>4942</v>
      </c>
      <c r="N185" s="51" t="s">
        <v>4942</v>
      </c>
      <c r="O185" s="51" t="s">
        <v>4942</v>
      </c>
      <c r="P185" s="30" t="s">
        <v>4748</v>
      </c>
      <c r="Q185" s="27" t="s">
        <v>2001</v>
      </c>
      <c r="R185" s="30">
        <v>125628.843729</v>
      </c>
      <c r="S185" s="27" t="s">
        <v>2001</v>
      </c>
      <c r="T185" s="30">
        <v>183525.80620799999</v>
      </c>
      <c r="U185" s="27">
        <v>0.46085724233753445</v>
      </c>
      <c r="V185" s="30" t="s">
        <v>4748</v>
      </c>
      <c r="W185" s="32" t="s">
        <v>2001</v>
      </c>
      <c r="X185" s="30">
        <v>1774.6249889999999</v>
      </c>
      <c r="Y185" s="32" t="s">
        <v>2001</v>
      </c>
      <c r="Z185" s="30">
        <v>2429.7430629999999</v>
      </c>
      <c r="AA185" s="32">
        <v>0.36915859861139372</v>
      </c>
      <c r="AB185" s="30" t="s">
        <v>4748</v>
      </c>
      <c r="AC185" s="27" t="s">
        <v>2001</v>
      </c>
      <c r="AD185" s="30">
        <v>1109</v>
      </c>
      <c r="AE185" s="27" t="s">
        <v>2001</v>
      </c>
      <c r="AF185" s="30">
        <v>1519</v>
      </c>
      <c r="AG185" s="27">
        <v>0.369702434625789</v>
      </c>
      <c r="AH185" s="25" t="s">
        <v>4748</v>
      </c>
      <c r="AI185" s="25" t="s">
        <v>4748</v>
      </c>
      <c r="AJ185" s="25">
        <v>2.1260597823472409</v>
      </c>
      <c r="AK185" s="25" t="s">
        <v>4748</v>
      </c>
      <c r="AL185" s="25" t="s">
        <v>4748</v>
      </c>
      <c r="AM185" s="25">
        <v>9.3861855280545505</v>
      </c>
      <c r="AN185" s="49" t="s">
        <v>4748</v>
      </c>
      <c r="AO185" s="49">
        <v>6.6741069288887349</v>
      </c>
      <c r="AP185" s="49">
        <v>6.4091568009073008</v>
      </c>
      <c r="AQ185" s="49" t="s">
        <v>4748</v>
      </c>
      <c r="AR185" s="49">
        <v>39.636720612119866</v>
      </c>
      <c r="AS185" s="49">
        <v>83.556352892145085</v>
      </c>
      <c r="AT185" s="28" t="s">
        <v>4748</v>
      </c>
      <c r="AU185" s="28">
        <v>800</v>
      </c>
      <c r="AV185" s="28">
        <v>800</v>
      </c>
    </row>
    <row r="186" spans="1:48" x14ac:dyDescent="0.25">
      <c r="A186" s="162">
        <v>183</v>
      </c>
      <c r="B186" s="3" t="s">
        <v>2405</v>
      </c>
      <c r="C186" s="3" t="s">
        <v>2176</v>
      </c>
      <c r="D186" s="28" t="s">
        <v>4942</v>
      </c>
      <c r="E186" s="25" t="s">
        <v>4942</v>
      </c>
      <c r="F186" s="25" t="s">
        <v>4942</v>
      </c>
      <c r="G186" s="25" t="s">
        <v>4942</v>
      </c>
      <c r="H186" s="28" t="s">
        <v>4942</v>
      </c>
      <c r="I186" s="51">
        <v>6</v>
      </c>
      <c r="J186" s="51">
        <v>99.225660000000005</v>
      </c>
      <c r="K186" s="28">
        <v>0</v>
      </c>
      <c r="L186" s="28" t="s">
        <v>4942</v>
      </c>
      <c r="M186" s="51" t="s">
        <v>4942</v>
      </c>
      <c r="N186" s="51" t="s">
        <v>4942</v>
      </c>
      <c r="O186" s="51" t="s">
        <v>4942</v>
      </c>
      <c r="P186" s="30" t="s">
        <v>4748</v>
      </c>
      <c r="Q186" s="27" t="s">
        <v>2001</v>
      </c>
      <c r="R186" s="30">
        <v>212112.370964</v>
      </c>
      <c r="S186" s="27" t="s">
        <v>2001</v>
      </c>
      <c r="T186" s="30">
        <v>157196.574444</v>
      </c>
      <c r="U186" s="27">
        <v>-0.25889954588891179</v>
      </c>
      <c r="V186" s="30" t="s">
        <v>4748</v>
      </c>
      <c r="W186" s="32" t="s">
        <v>2001</v>
      </c>
      <c r="X186" s="30">
        <v>11015.865953</v>
      </c>
      <c r="Y186" s="32" t="s">
        <v>2001</v>
      </c>
      <c r="Z186" s="30">
        <v>1489.4451759999999</v>
      </c>
      <c r="AA186" s="32">
        <v>-0.8647909131833279</v>
      </c>
      <c r="AB186" s="30" t="s">
        <v>4748</v>
      </c>
      <c r="AC186" s="27" t="s">
        <v>2001</v>
      </c>
      <c r="AD186" s="30">
        <v>2368</v>
      </c>
      <c r="AE186" s="27" t="s">
        <v>2001</v>
      </c>
      <c r="AF186" s="30">
        <v>248</v>
      </c>
      <c r="AG186" s="27">
        <v>-0.89527027027027029</v>
      </c>
      <c r="AH186" s="25" t="s">
        <v>4748</v>
      </c>
      <c r="AI186" s="25" t="s">
        <v>4748</v>
      </c>
      <c r="AJ186" s="25">
        <v>0.76281631720642784</v>
      </c>
      <c r="AK186" s="25" t="s">
        <v>4748</v>
      </c>
      <c r="AL186" s="25" t="s">
        <v>4748</v>
      </c>
      <c r="AM186" s="25">
        <v>1.7184037916351727</v>
      </c>
      <c r="AN186" s="49" t="s">
        <v>4748</v>
      </c>
      <c r="AO186" s="49">
        <v>14.666800683813042</v>
      </c>
      <c r="AP186" s="49">
        <v>11.390335178314338</v>
      </c>
      <c r="AQ186" s="49" t="s">
        <v>4748</v>
      </c>
      <c r="AR186" s="49">
        <v>50.139909476534072</v>
      </c>
      <c r="AS186" s="49">
        <v>53.071000080160943</v>
      </c>
      <c r="AT186" s="28" t="s">
        <v>4748</v>
      </c>
      <c r="AU186" s="28">
        <v>500</v>
      </c>
      <c r="AV186" s="28">
        <v>1000</v>
      </c>
    </row>
    <row r="187" spans="1:48" x14ac:dyDescent="0.25">
      <c r="A187" s="162">
        <v>184</v>
      </c>
      <c r="B187" s="3" t="s">
        <v>2408</v>
      </c>
      <c r="C187" s="3" t="s">
        <v>2176</v>
      </c>
      <c r="D187" s="28" t="s">
        <v>4942</v>
      </c>
      <c r="E187" s="25" t="s">
        <v>4942</v>
      </c>
      <c r="F187" s="25" t="s">
        <v>4942</v>
      </c>
      <c r="G187" s="25" t="s">
        <v>4942</v>
      </c>
      <c r="H187" s="28" t="s">
        <v>4942</v>
      </c>
      <c r="I187" s="51">
        <v>5.9770300000000001</v>
      </c>
      <c r="J187" s="51">
        <v>75.850610000000003</v>
      </c>
      <c r="K187" s="28">
        <v>0</v>
      </c>
      <c r="L187" s="28" t="s">
        <v>4942</v>
      </c>
      <c r="M187" s="51" t="s">
        <v>4942</v>
      </c>
      <c r="N187" s="51" t="s">
        <v>4942</v>
      </c>
      <c r="O187" s="51" t="s">
        <v>4942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9">
        <v>16.24992405036495</v>
      </c>
      <c r="AO187" s="49">
        <v>21.759890842050567</v>
      </c>
      <c r="AP187" s="49">
        <v>15.173515739440136</v>
      </c>
      <c r="AQ187" s="49">
        <v>14.695466280705544</v>
      </c>
      <c r="AR187" s="49">
        <v>13.348722315399467</v>
      </c>
      <c r="AS187" s="49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62">
        <v>185</v>
      </c>
      <c r="B188" s="3" t="s">
        <v>2024</v>
      </c>
      <c r="C188" s="3" t="s">
        <v>1</v>
      </c>
      <c r="D188" s="28">
        <v>15950</v>
      </c>
      <c r="E188" s="25">
        <v>-3.9156629999999999</v>
      </c>
      <c r="F188" s="25">
        <v>-5.899705</v>
      </c>
      <c r="G188" s="25">
        <v>-24.047619999999998</v>
      </c>
      <c r="H188" s="28">
        <v>630025000000</v>
      </c>
      <c r="I188" s="51">
        <v>39.5</v>
      </c>
      <c r="J188" s="51">
        <v>38.559229999999999</v>
      </c>
      <c r="K188" s="28">
        <v>2880</v>
      </c>
      <c r="L188" s="28">
        <v>46100000</v>
      </c>
      <c r="M188" s="51">
        <v>166.14583333333334</v>
      </c>
      <c r="N188" s="51">
        <v>1.3408611652551103</v>
      </c>
      <c r="O188" s="51">
        <v>0.34802850000000002</v>
      </c>
      <c r="P188" s="30">
        <v>1177671.3431800001</v>
      </c>
      <c r="Q188" s="27" t="s">
        <v>2001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2001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2001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4748</v>
      </c>
      <c r="AI188" s="25">
        <v>4.3641597795789959</v>
      </c>
      <c r="AJ188" s="25">
        <v>5.5097357360775634</v>
      </c>
      <c r="AK188" s="25" t="s">
        <v>4748</v>
      </c>
      <c r="AL188" s="25">
        <v>11.89337126891845</v>
      </c>
      <c r="AM188" s="25">
        <v>17.212304793725323</v>
      </c>
      <c r="AN188" s="49">
        <v>12.146156833174892</v>
      </c>
      <c r="AO188" s="49">
        <v>11.575002344543394</v>
      </c>
      <c r="AP188" s="49">
        <v>19.676309617656663</v>
      </c>
      <c r="AQ188" s="49">
        <v>55.565045734010987</v>
      </c>
      <c r="AR188" s="49">
        <v>110.90468896657907</v>
      </c>
      <c r="AS188" s="49">
        <v>135.80434506714855</v>
      </c>
      <c r="AT188" s="28" t="s">
        <v>4748</v>
      </c>
      <c r="AU188" s="28">
        <v>1000</v>
      </c>
      <c r="AV188" s="28">
        <v>500</v>
      </c>
    </row>
    <row r="189" spans="1:48" x14ac:dyDescent="0.25">
      <c r="A189" s="162">
        <v>186</v>
      </c>
      <c r="B189" s="3" t="s">
        <v>2411</v>
      </c>
      <c r="C189" s="3" t="s">
        <v>2176</v>
      </c>
      <c r="D189" s="6">
        <v>10000</v>
      </c>
      <c r="E189" s="171">
        <v>0</v>
      </c>
      <c r="F189" s="171">
        <v>0</v>
      </c>
      <c r="G189" s="171">
        <v>2.040816</v>
      </c>
      <c r="H189" s="6">
        <v>38000000000</v>
      </c>
      <c r="I189" s="154">
        <v>3.8</v>
      </c>
      <c r="J189" s="154">
        <v>75.790310000000005</v>
      </c>
      <c r="K189" s="6">
        <v>1000</v>
      </c>
      <c r="L189" s="6">
        <v>10000000</v>
      </c>
      <c r="M189" s="154" t="s">
        <v>4942</v>
      </c>
      <c r="N189" s="154">
        <v>0.41291494310374688</v>
      </c>
      <c r="O189" s="154" t="s">
        <v>4942</v>
      </c>
      <c r="P189" s="172" t="s">
        <v>4748</v>
      </c>
      <c r="Q189" s="168" t="s">
        <v>2001</v>
      </c>
      <c r="R189" s="172">
        <v>289003.90493999998</v>
      </c>
      <c r="S189" s="168" t="s">
        <v>2001</v>
      </c>
      <c r="T189" s="172" t="s">
        <v>4748</v>
      </c>
      <c r="U189" s="168" t="s">
        <v>4748</v>
      </c>
      <c r="V189" s="172" t="s">
        <v>4748</v>
      </c>
      <c r="W189" s="173" t="s">
        <v>2001</v>
      </c>
      <c r="X189" s="172">
        <v>8548.9114649999992</v>
      </c>
      <c r="Y189" s="173" t="s">
        <v>2001</v>
      </c>
      <c r="Z189" s="172" t="s">
        <v>4748</v>
      </c>
      <c r="AA189" s="173" t="s">
        <v>4748</v>
      </c>
      <c r="AB189" s="172" t="s">
        <v>4748</v>
      </c>
      <c r="AC189" s="168" t="s">
        <v>2001</v>
      </c>
      <c r="AD189" s="172">
        <v>2068</v>
      </c>
      <c r="AE189" s="168" t="s">
        <v>2001</v>
      </c>
      <c r="AF189" s="172" t="s">
        <v>4748</v>
      </c>
      <c r="AG189" s="168" t="s">
        <v>4748</v>
      </c>
      <c r="AH189" s="171" t="s">
        <v>4748</v>
      </c>
      <c r="AI189" s="171" t="s">
        <v>4748</v>
      </c>
      <c r="AJ189" s="171" t="s">
        <v>4748</v>
      </c>
      <c r="AK189" s="171" t="s">
        <v>4748</v>
      </c>
      <c r="AL189" s="171" t="s">
        <v>4748</v>
      </c>
      <c r="AM189" s="171" t="s">
        <v>4748</v>
      </c>
      <c r="AN189" s="170" t="s">
        <v>4748</v>
      </c>
      <c r="AO189" s="170">
        <v>16.167515433987123</v>
      </c>
      <c r="AP189" s="170" t="s">
        <v>4748</v>
      </c>
      <c r="AQ189" s="170" t="s">
        <v>4748</v>
      </c>
      <c r="AR189" s="170">
        <v>45.055452109347691</v>
      </c>
      <c r="AS189" s="170" t="s">
        <v>4748</v>
      </c>
      <c r="AT189" s="6" t="s">
        <v>4748</v>
      </c>
      <c r="AU189" s="6" t="s">
        <v>4748</v>
      </c>
      <c r="AV189" s="6" t="s">
        <v>4748</v>
      </c>
    </row>
    <row r="190" spans="1:48" x14ac:dyDescent="0.25">
      <c r="A190" s="162">
        <v>187</v>
      </c>
      <c r="B190" s="3" t="s">
        <v>4825</v>
      </c>
      <c r="C190" s="3" t="s">
        <v>2176</v>
      </c>
      <c r="D190" s="6">
        <v>18000</v>
      </c>
      <c r="E190" s="171">
        <v>-18.91892</v>
      </c>
      <c r="F190" s="171">
        <v>25</v>
      </c>
      <c r="G190" s="171" t="s">
        <v>4942</v>
      </c>
      <c r="H190" s="6">
        <v>23565600000</v>
      </c>
      <c r="I190" s="154">
        <v>1.3091999999999999</v>
      </c>
      <c r="J190" s="154">
        <v>100</v>
      </c>
      <c r="K190" s="6">
        <v>28255</v>
      </c>
      <c r="L190" s="6">
        <v>568832000</v>
      </c>
      <c r="M190" s="154">
        <v>6.709408081109288</v>
      </c>
      <c r="N190" s="154">
        <v>1.4257282096272546</v>
      </c>
      <c r="O190" s="154" t="s">
        <v>4942</v>
      </c>
      <c r="P190" s="172" t="s">
        <v>2001</v>
      </c>
      <c r="Q190" s="168" t="s">
        <v>2001</v>
      </c>
      <c r="R190" s="172" t="s">
        <v>2001</v>
      </c>
      <c r="S190" s="168" t="s">
        <v>2001</v>
      </c>
      <c r="T190" s="172" t="s">
        <v>2001</v>
      </c>
      <c r="U190" s="168" t="s">
        <v>2001</v>
      </c>
      <c r="V190" s="172" t="s">
        <v>2001</v>
      </c>
      <c r="W190" s="173" t="s">
        <v>2001</v>
      </c>
      <c r="X190" s="172" t="s">
        <v>2001</v>
      </c>
      <c r="Y190" s="173" t="s">
        <v>2001</v>
      </c>
      <c r="Z190" s="172" t="s">
        <v>2001</v>
      </c>
      <c r="AA190" s="173" t="s">
        <v>2001</v>
      </c>
      <c r="AB190" s="172" t="s">
        <v>2001</v>
      </c>
      <c r="AC190" s="168" t="s">
        <v>2001</v>
      </c>
      <c r="AD190" s="172" t="s">
        <v>2001</v>
      </c>
      <c r="AE190" s="168" t="s">
        <v>2001</v>
      </c>
      <c r="AF190" s="172" t="s">
        <v>2001</v>
      </c>
      <c r="AG190" s="168" t="s">
        <v>2001</v>
      </c>
      <c r="AH190" s="171" t="s">
        <v>2001</v>
      </c>
      <c r="AI190" s="171" t="s">
        <v>2001</v>
      </c>
      <c r="AJ190" s="171" t="s">
        <v>2001</v>
      </c>
      <c r="AK190" s="171" t="s">
        <v>2001</v>
      </c>
      <c r="AL190" s="171" t="s">
        <v>2001</v>
      </c>
      <c r="AM190" s="171" t="s">
        <v>2001</v>
      </c>
      <c r="AN190" s="170" t="s">
        <v>2001</v>
      </c>
      <c r="AO190" s="170" t="s">
        <v>2001</v>
      </c>
      <c r="AP190" s="170" t="s">
        <v>2001</v>
      </c>
      <c r="AQ190" s="170" t="s">
        <v>2001</v>
      </c>
      <c r="AR190" s="170" t="s">
        <v>2001</v>
      </c>
      <c r="AS190" s="170" t="s">
        <v>2001</v>
      </c>
      <c r="AT190" s="6" t="s">
        <v>2001</v>
      </c>
      <c r="AU190" s="6" t="s">
        <v>2001</v>
      </c>
      <c r="AV190" s="6" t="s">
        <v>2001</v>
      </c>
    </row>
    <row r="191" spans="1:48" x14ac:dyDescent="0.25">
      <c r="A191" s="162">
        <v>188</v>
      </c>
      <c r="B191" s="3" t="s">
        <v>349</v>
      </c>
      <c r="C191" s="3" t="s">
        <v>694</v>
      </c>
      <c r="D191" s="6">
        <v>11900</v>
      </c>
      <c r="E191" s="171">
        <v>-4.0322579999999997</v>
      </c>
      <c r="F191" s="171">
        <v>-7.03125</v>
      </c>
      <c r="G191" s="171">
        <v>-16.78322</v>
      </c>
      <c r="H191" s="6">
        <v>1837407492900</v>
      </c>
      <c r="I191" s="154">
        <v>154.404</v>
      </c>
      <c r="J191" s="154">
        <v>72.25179</v>
      </c>
      <c r="K191" s="6">
        <v>301534.09999999998</v>
      </c>
      <c r="L191" s="6">
        <v>3614404000</v>
      </c>
      <c r="M191" s="154">
        <v>8.4675173635071168</v>
      </c>
      <c r="N191" s="154">
        <v>0.97161625755217473</v>
      </c>
      <c r="O191" s="154">
        <v>0.88711430000000002</v>
      </c>
      <c r="P191" s="172">
        <v>639404.20453900006</v>
      </c>
      <c r="Q191" s="168">
        <v>0.42430373479056094</v>
      </c>
      <c r="R191" s="172">
        <v>1410434.2696479999</v>
      </c>
      <c r="S191" s="168">
        <v>1.2058570457241515</v>
      </c>
      <c r="T191" s="172">
        <v>1832798.6956790001</v>
      </c>
      <c r="U191" s="168">
        <v>0.29945700776003487</v>
      </c>
      <c r="V191" s="172">
        <v>139432.26376900001</v>
      </c>
      <c r="W191" s="173">
        <v>0.63864741212596932</v>
      </c>
      <c r="X191" s="172">
        <v>156982.996514</v>
      </c>
      <c r="Y191" s="173">
        <v>0.12587282362478613</v>
      </c>
      <c r="Z191" s="172">
        <v>177650.06364199999</v>
      </c>
      <c r="AA191" s="173">
        <v>0.13165162843707645</v>
      </c>
      <c r="AB191" s="172">
        <v>1640.4788696131643</v>
      </c>
      <c r="AC191" s="168">
        <v>-0.23365246814516138</v>
      </c>
      <c r="AD191" s="172">
        <v>1522.6207079999999</v>
      </c>
      <c r="AE191" s="168">
        <v>-7.1843754769579049E-2</v>
      </c>
      <c r="AF191" s="172">
        <v>1260.500771</v>
      </c>
      <c r="AG191" s="168">
        <v>-0.17215051366554773</v>
      </c>
      <c r="AH191" s="171">
        <v>6.9655382599972953</v>
      </c>
      <c r="AI191" s="171">
        <v>4.8713863899370917</v>
      </c>
      <c r="AJ191" s="171">
        <v>3.7451914743576467</v>
      </c>
      <c r="AK191" s="171">
        <v>19.505721463862283</v>
      </c>
      <c r="AL191" s="171">
        <v>13.868288124855088</v>
      </c>
      <c r="AM191" s="171">
        <v>10.202408897494353</v>
      </c>
      <c r="AN191" s="170">
        <v>52.845981995007371</v>
      </c>
      <c r="AO191" s="170">
        <v>35.403907893958198</v>
      </c>
      <c r="AP191" s="170">
        <v>39.507123553235978</v>
      </c>
      <c r="AQ191" s="170">
        <v>88.019897235461926</v>
      </c>
      <c r="AR191" s="170">
        <v>79.575034893910768</v>
      </c>
      <c r="AS191" s="170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62">
        <v>189</v>
      </c>
      <c r="B192" s="3" t="s">
        <v>3986</v>
      </c>
      <c r="C192" s="3" t="s">
        <v>2176</v>
      </c>
      <c r="D192" s="28" t="s">
        <v>4942</v>
      </c>
      <c r="E192" s="25" t="s">
        <v>4942</v>
      </c>
      <c r="F192" s="25" t="s">
        <v>4942</v>
      </c>
      <c r="G192" s="25" t="s">
        <v>4942</v>
      </c>
      <c r="H192" s="28" t="s">
        <v>4942</v>
      </c>
      <c r="I192" s="51">
        <v>1.335</v>
      </c>
      <c r="J192" s="51">
        <v>85.224720000000005</v>
      </c>
      <c r="K192" s="28" t="s">
        <v>4942</v>
      </c>
      <c r="L192" s="28" t="s">
        <v>4942</v>
      </c>
      <c r="M192" s="51" t="s">
        <v>4942</v>
      </c>
      <c r="N192" s="51" t="s">
        <v>4942</v>
      </c>
      <c r="O192" s="51" t="s">
        <v>4942</v>
      </c>
      <c r="P192" s="30" t="s">
        <v>4748</v>
      </c>
      <c r="Q192" s="27" t="s">
        <v>2001</v>
      </c>
      <c r="R192" s="30">
        <v>91554.750862000001</v>
      </c>
      <c r="S192" s="27" t="s">
        <v>2001</v>
      </c>
      <c r="T192" s="30">
        <v>79058.583801000001</v>
      </c>
      <c r="U192" s="27">
        <v>-0.13648846120323574</v>
      </c>
      <c r="V192" s="30" t="s">
        <v>4748</v>
      </c>
      <c r="W192" s="32" t="s">
        <v>2001</v>
      </c>
      <c r="X192" s="30">
        <v>1056.694808</v>
      </c>
      <c r="Y192" s="32" t="s">
        <v>2001</v>
      </c>
      <c r="Z192" s="30">
        <v>1368.0885490000001</v>
      </c>
      <c r="AA192" s="32">
        <v>0.29468654396946758</v>
      </c>
      <c r="AB192" s="30" t="s">
        <v>4748</v>
      </c>
      <c r="AC192" s="27" t="s">
        <v>2001</v>
      </c>
      <c r="AD192" s="30" t="s">
        <v>4748</v>
      </c>
      <c r="AE192" s="27" t="s">
        <v>2001</v>
      </c>
      <c r="AF192" s="30">
        <v>944</v>
      </c>
      <c r="AG192" s="27" t="s">
        <v>4748</v>
      </c>
      <c r="AH192" s="25" t="s">
        <v>4748</v>
      </c>
      <c r="AI192" s="25" t="s">
        <v>4748</v>
      </c>
      <c r="AJ192" s="25">
        <v>0.9852485279622698</v>
      </c>
      <c r="AK192" s="25" t="s">
        <v>4748</v>
      </c>
      <c r="AL192" s="25" t="s">
        <v>4748</v>
      </c>
      <c r="AM192" s="25">
        <v>9.0730613031104532</v>
      </c>
      <c r="AN192" s="49" t="s">
        <v>4748</v>
      </c>
      <c r="AO192" s="49">
        <v>24.695972273552947</v>
      </c>
      <c r="AP192" s="49">
        <v>23.791614837606147</v>
      </c>
      <c r="AQ192" s="49" t="s">
        <v>4748</v>
      </c>
      <c r="AR192" s="49">
        <v>506.41193398541446</v>
      </c>
      <c r="AS192" s="49">
        <v>555.01338307451397</v>
      </c>
      <c r="AT192" s="28" t="s">
        <v>4748</v>
      </c>
      <c r="AU192" s="28" t="s">
        <v>4748</v>
      </c>
      <c r="AV192" s="28">
        <v>870</v>
      </c>
    </row>
    <row r="193" spans="1:48" x14ac:dyDescent="0.25">
      <c r="A193" s="162">
        <v>190</v>
      </c>
      <c r="B193" s="3" t="s">
        <v>2053</v>
      </c>
      <c r="C193" s="3" t="s">
        <v>694</v>
      </c>
      <c r="D193" s="28">
        <v>5000</v>
      </c>
      <c r="E193" s="25">
        <v>19.047619999999998</v>
      </c>
      <c r="F193" s="25">
        <v>56.25</v>
      </c>
      <c r="G193" s="25">
        <v>38.888890000000004</v>
      </c>
      <c r="H193" s="28">
        <v>30250000000</v>
      </c>
      <c r="I193" s="51">
        <v>6.05</v>
      </c>
      <c r="J193" s="51">
        <v>64.143389999999997</v>
      </c>
      <c r="K193" s="28">
        <v>4873</v>
      </c>
      <c r="L193" s="28">
        <v>20913000</v>
      </c>
      <c r="M193" s="51">
        <v>4.2568934205808615</v>
      </c>
      <c r="N193" s="51">
        <v>0.45367534124865044</v>
      </c>
      <c r="O193" s="51">
        <v>0.55884120000000004</v>
      </c>
      <c r="P193" s="30" t="s">
        <v>4748</v>
      </c>
      <c r="Q193" s="27" t="s">
        <v>2001</v>
      </c>
      <c r="R193" s="30">
        <v>48907.939020999998</v>
      </c>
      <c r="S193" s="27" t="s">
        <v>2001</v>
      </c>
      <c r="T193" s="30">
        <v>54780.147217999998</v>
      </c>
      <c r="U193" s="27">
        <v>0.12006656413141029</v>
      </c>
      <c r="V193" s="30" t="s">
        <v>4748</v>
      </c>
      <c r="W193" s="32" t="s">
        <v>2001</v>
      </c>
      <c r="X193" s="30">
        <v>6203.7263110000004</v>
      </c>
      <c r="Y193" s="32" t="s">
        <v>2001</v>
      </c>
      <c r="Z193" s="30">
        <v>2445.079444</v>
      </c>
      <c r="AA193" s="32">
        <v>-0.60586922739248483</v>
      </c>
      <c r="AB193" s="30" t="s">
        <v>4748</v>
      </c>
      <c r="AC193" s="27" t="s">
        <v>2001</v>
      </c>
      <c r="AD193" s="30">
        <v>1025.4545454545453</v>
      </c>
      <c r="AE193" s="27" t="s">
        <v>2001</v>
      </c>
      <c r="AF193" s="30">
        <v>367.272764</v>
      </c>
      <c r="AG193" s="27">
        <v>-0.64184393581560273</v>
      </c>
      <c r="AH193" s="25" t="s">
        <v>4748</v>
      </c>
      <c r="AI193" s="25" t="s">
        <v>4748</v>
      </c>
      <c r="AJ193" s="25">
        <v>3.0370761083007292</v>
      </c>
      <c r="AK193" s="25" t="s">
        <v>4748</v>
      </c>
      <c r="AL193" s="25" t="s">
        <v>4748</v>
      </c>
      <c r="AM193" s="25">
        <v>3.7698606859493209</v>
      </c>
      <c r="AN193" s="49" t="s">
        <v>4748</v>
      </c>
      <c r="AO193" s="49">
        <v>18.637556025589454</v>
      </c>
      <c r="AP193" s="49">
        <v>11.018939695394959</v>
      </c>
      <c r="AQ193" s="49" t="s">
        <v>4748</v>
      </c>
      <c r="AR193" s="49">
        <v>12.478355251010917</v>
      </c>
      <c r="AS193" s="49">
        <v>9.0435269314413258</v>
      </c>
      <c r="AT193" s="28" t="s">
        <v>4748</v>
      </c>
      <c r="AU193" s="28" t="s">
        <v>4748</v>
      </c>
      <c r="AV193" s="28">
        <v>0</v>
      </c>
    </row>
    <row r="194" spans="1:48" x14ac:dyDescent="0.25">
      <c r="A194" s="162">
        <v>191</v>
      </c>
      <c r="B194" s="3" t="s">
        <v>2414</v>
      </c>
      <c r="C194" s="3" t="s">
        <v>2176</v>
      </c>
      <c r="D194" s="6">
        <v>11300</v>
      </c>
      <c r="E194" s="171">
        <v>20.212769999999999</v>
      </c>
      <c r="F194" s="171">
        <v>-38.586959999999998</v>
      </c>
      <c r="G194" s="171">
        <v>21.505379999999999</v>
      </c>
      <c r="H194" s="6">
        <v>27507364000</v>
      </c>
      <c r="I194" s="154">
        <v>2.4342799999999998</v>
      </c>
      <c r="J194" s="154">
        <v>63.537059999999997</v>
      </c>
      <c r="K194" s="6">
        <v>120</v>
      </c>
      <c r="L194" s="6">
        <v>1070000</v>
      </c>
      <c r="M194" s="154">
        <v>16.496350364963504</v>
      </c>
      <c r="N194" s="154">
        <v>0.7434047133185856</v>
      </c>
      <c r="O194" s="154" t="s">
        <v>4942</v>
      </c>
      <c r="P194" s="172">
        <v>128903.797829</v>
      </c>
      <c r="Q194" s="168">
        <v>-0.14373159948554748</v>
      </c>
      <c r="R194" s="172">
        <v>81051.385840000003</v>
      </c>
      <c r="S194" s="168">
        <v>-0.37122577297900572</v>
      </c>
      <c r="T194" s="172">
        <v>120499.58861999999</v>
      </c>
      <c r="U194" s="168">
        <v>0.4867060861596243</v>
      </c>
      <c r="V194" s="172">
        <v>1292.365493</v>
      </c>
      <c r="W194" s="173">
        <v>-0.74120137874886094</v>
      </c>
      <c r="X194" s="172">
        <v>11.021927</v>
      </c>
      <c r="Y194" s="173">
        <v>-0.991471509368132</v>
      </c>
      <c r="Z194" s="172">
        <v>1575.02278</v>
      </c>
      <c r="AA194" s="173">
        <v>141.89903934221303</v>
      </c>
      <c r="AB194" s="172">
        <v>531</v>
      </c>
      <c r="AC194" s="168">
        <v>-0.74110190151145783</v>
      </c>
      <c r="AD194" s="172">
        <v>5</v>
      </c>
      <c r="AE194" s="168">
        <v>-0.99058380414312619</v>
      </c>
      <c r="AF194" s="172">
        <v>685</v>
      </c>
      <c r="AG194" s="168">
        <v>136</v>
      </c>
      <c r="AH194" s="171">
        <v>2.1401503165662814</v>
      </c>
      <c r="AI194" s="171">
        <v>2.1852313829816904E-2</v>
      </c>
      <c r="AJ194" s="171">
        <v>3.4374283616530379</v>
      </c>
      <c r="AK194" s="171">
        <v>3.6332142934023812</v>
      </c>
      <c r="AL194" s="171">
        <v>3.097403008789754E-2</v>
      </c>
      <c r="AM194" s="171">
        <v>4.5292392678162114</v>
      </c>
      <c r="AN194" s="170">
        <v>7.5205841940050533</v>
      </c>
      <c r="AO194" s="170">
        <v>7.3339724144067864</v>
      </c>
      <c r="AP194" s="170">
        <v>7.5827385932531239</v>
      </c>
      <c r="AQ194" s="170">
        <v>24.348992909022492</v>
      </c>
      <c r="AR194" s="170">
        <v>23.724691467501302</v>
      </c>
      <c r="AS194" s="170">
        <v>7.3637139992229876</v>
      </c>
      <c r="AT194" s="6">
        <v>600</v>
      </c>
      <c r="AU194" s="6">
        <v>0</v>
      </c>
      <c r="AV194" s="6">
        <v>1000</v>
      </c>
    </row>
    <row r="195" spans="1:48" x14ac:dyDescent="0.25">
      <c r="A195" s="162">
        <v>192</v>
      </c>
      <c r="B195" s="3" t="s">
        <v>2417</v>
      </c>
      <c r="C195" s="3" t="s">
        <v>2176</v>
      </c>
      <c r="D195" s="28">
        <v>10300</v>
      </c>
      <c r="E195" s="25">
        <v>-1.9047620000000001</v>
      </c>
      <c r="F195" s="25">
        <v>8.4210530000000006</v>
      </c>
      <c r="G195" s="25">
        <v>13.186809999999999</v>
      </c>
      <c r="H195" s="28">
        <v>110577792400</v>
      </c>
      <c r="I195" s="51">
        <v>10.735709999999999</v>
      </c>
      <c r="J195" s="51">
        <v>78.872439999999997</v>
      </c>
      <c r="K195" s="28">
        <v>3123.95</v>
      </c>
      <c r="L195" s="28">
        <v>32180500</v>
      </c>
      <c r="M195" s="51">
        <v>3.7979351032448379</v>
      </c>
      <c r="N195" s="51">
        <v>1.9000424068961543</v>
      </c>
      <c r="O195" s="51">
        <v>0.65422250000000004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4748</v>
      </c>
      <c r="AL195" s="25">
        <v>71.653782042181135</v>
      </c>
      <c r="AM195" s="25">
        <v>66.672023162368149</v>
      </c>
      <c r="AN195" s="49">
        <v>21.848130711996227</v>
      </c>
      <c r="AO195" s="49">
        <v>19.610580741251827</v>
      </c>
      <c r="AP195" s="49">
        <v>24.421966356119317</v>
      </c>
      <c r="AQ195" s="49">
        <v>826.71651201074144</v>
      </c>
      <c r="AR195" s="49">
        <v>308.61423739174995</v>
      </c>
      <c r="AS195" s="49">
        <v>149.03626355169135</v>
      </c>
      <c r="AT195" s="28">
        <v>0</v>
      </c>
      <c r="AU195" s="28">
        <v>0</v>
      </c>
      <c r="AV195" s="28" t="s">
        <v>4748</v>
      </c>
    </row>
    <row r="196" spans="1:48" x14ac:dyDescent="0.25">
      <c r="A196" s="162">
        <v>193</v>
      </c>
      <c r="B196" s="3" t="s">
        <v>2420</v>
      </c>
      <c r="C196" s="3" t="s">
        <v>2176</v>
      </c>
      <c r="D196" s="28">
        <v>2100</v>
      </c>
      <c r="E196" s="25">
        <v>-4.5454549999999996</v>
      </c>
      <c r="F196" s="25">
        <v>-27.586210000000001</v>
      </c>
      <c r="G196" s="25">
        <v>-4.5454549999999996</v>
      </c>
      <c r="H196" s="28">
        <v>19949907600</v>
      </c>
      <c r="I196" s="51">
        <v>9.4999500000000001</v>
      </c>
      <c r="J196" s="51">
        <v>99.896969999999996</v>
      </c>
      <c r="K196" s="28">
        <v>1415</v>
      </c>
      <c r="L196" s="28">
        <v>3066500</v>
      </c>
      <c r="M196" s="51">
        <v>2.5516403402187122</v>
      </c>
      <c r="N196" s="51">
        <v>0.23223980615550621</v>
      </c>
      <c r="O196" s="51" t="s">
        <v>4942</v>
      </c>
      <c r="P196" s="30" t="s">
        <v>4748</v>
      </c>
      <c r="Q196" s="27" t="s">
        <v>2001</v>
      </c>
      <c r="R196" s="30">
        <v>47000.612788999999</v>
      </c>
      <c r="S196" s="27" t="s">
        <v>2001</v>
      </c>
      <c r="T196" s="30">
        <v>50031.675708000002</v>
      </c>
      <c r="U196" s="27">
        <v>6.4489859581349798E-2</v>
      </c>
      <c r="V196" s="30" t="s">
        <v>4748</v>
      </c>
      <c r="W196" s="32" t="s">
        <v>2001</v>
      </c>
      <c r="X196" s="30">
        <v>6432.1739429999998</v>
      </c>
      <c r="Y196" s="32" t="s">
        <v>2001</v>
      </c>
      <c r="Z196" s="30">
        <v>7820.1914649999999</v>
      </c>
      <c r="AA196" s="32">
        <v>0.21579290832309511</v>
      </c>
      <c r="AB196" s="30" t="s">
        <v>4748</v>
      </c>
      <c r="AC196" s="27" t="s">
        <v>2001</v>
      </c>
      <c r="AD196" s="30">
        <v>677</v>
      </c>
      <c r="AE196" s="27" t="s">
        <v>2001</v>
      </c>
      <c r="AF196" s="30">
        <v>823</v>
      </c>
      <c r="AG196" s="27">
        <v>0.21565731166912852</v>
      </c>
      <c r="AH196" s="25" t="s">
        <v>4748</v>
      </c>
      <c r="AI196" s="25" t="s">
        <v>4748</v>
      </c>
      <c r="AJ196" s="25">
        <v>7.6270706624868847</v>
      </c>
      <c r="AK196" s="25" t="s">
        <v>4748</v>
      </c>
      <c r="AL196" s="25" t="s">
        <v>4748</v>
      </c>
      <c r="AM196" s="25">
        <v>9.5377385834806052</v>
      </c>
      <c r="AN196" s="49" t="s">
        <v>4748</v>
      </c>
      <c r="AO196" s="49">
        <v>26.797090047616745</v>
      </c>
      <c r="AP196" s="49">
        <v>27.886522694999559</v>
      </c>
      <c r="AQ196" s="49" t="s">
        <v>4748</v>
      </c>
      <c r="AR196" s="49">
        <v>9.2708118095138001</v>
      </c>
      <c r="AS196" s="49">
        <v>15.127740317850758</v>
      </c>
      <c r="AT196" s="28" t="s">
        <v>4748</v>
      </c>
      <c r="AU196" s="28" t="s">
        <v>4748</v>
      </c>
      <c r="AV196" s="28">
        <v>0</v>
      </c>
    </row>
    <row r="197" spans="1:48" x14ac:dyDescent="0.25">
      <c r="A197" s="162">
        <v>194</v>
      </c>
      <c r="B197" s="3" t="s">
        <v>2423</v>
      </c>
      <c r="C197" s="3" t="s">
        <v>2176</v>
      </c>
      <c r="D197" s="28">
        <v>10000</v>
      </c>
      <c r="E197" s="25">
        <v>6.3829789999999997</v>
      </c>
      <c r="F197" s="25">
        <v>6.3829789999999997</v>
      </c>
      <c r="G197" s="25" t="s">
        <v>4942</v>
      </c>
      <c r="H197" s="28">
        <v>37324500000</v>
      </c>
      <c r="I197" s="51">
        <v>3.73245</v>
      </c>
      <c r="J197" s="51">
        <v>100</v>
      </c>
      <c r="K197" s="28">
        <v>50</v>
      </c>
      <c r="L197" s="28">
        <v>500000</v>
      </c>
      <c r="M197" s="51">
        <v>6.2248283503582389</v>
      </c>
      <c r="N197" s="51">
        <v>0.49328385062983388</v>
      </c>
      <c r="O197" s="51" t="s">
        <v>4942</v>
      </c>
      <c r="P197" s="30" t="s">
        <v>4748</v>
      </c>
      <c r="Q197" s="27" t="s">
        <v>2001</v>
      </c>
      <c r="R197" s="30">
        <v>183044.79597199999</v>
      </c>
      <c r="S197" s="27" t="s">
        <v>2001</v>
      </c>
      <c r="T197" s="30">
        <v>136006.28898899999</v>
      </c>
      <c r="U197" s="27">
        <v>-0.25697811693152633</v>
      </c>
      <c r="V197" s="30" t="s">
        <v>4748</v>
      </c>
      <c r="W197" s="32" t="s">
        <v>2001</v>
      </c>
      <c r="X197" s="30">
        <v>7305.9213739999996</v>
      </c>
      <c r="Y197" s="32" t="s">
        <v>2001</v>
      </c>
      <c r="Z197" s="30">
        <v>6737.1388379999999</v>
      </c>
      <c r="AA197" s="32">
        <v>-7.7852266248601948E-2</v>
      </c>
      <c r="AB197" s="30" t="s">
        <v>4748</v>
      </c>
      <c r="AC197" s="27" t="s">
        <v>2001</v>
      </c>
      <c r="AD197" s="30">
        <v>1753.05</v>
      </c>
      <c r="AE197" s="27" t="s">
        <v>2001</v>
      </c>
      <c r="AF197" s="30">
        <v>1606.47</v>
      </c>
      <c r="AG197" s="27">
        <v>-8.361427226833229E-2</v>
      </c>
      <c r="AH197" s="25" t="s">
        <v>4748</v>
      </c>
      <c r="AI197" s="25" t="s">
        <v>4748</v>
      </c>
      <c r="AJ197" s="25">
        <v>3.8080266765476289</v>
      </c>
      <c r="AK197" s="25" t="s">
        <v>4748</v>
      </c>
      <c r="AL197" s="25" t="s">
        <v>4748</v>
      </c>
      <c r="AM197" s="25">
        <v>7.9649970086319852</v>
      </c>
      <c r="AN197" s="49" t="s">
        <v>4748</v>
      </c>
      <c r="AO197" s="49">
        <v>8.6278538480907159</v>
      </c>
      <c r="AP197" s="49">
        <v>9.7531350583889846</v>
      </c>
      <c r="AQ197" s="49" t="s">
        <v>4748</v>
      </c>
      <c r="AR197" s="49">
        <v>0</v>
      </c>
      <c r="AS197" s="49">
        <v>0</v>
      </c>
      <c r="AT197" s="28" t="s">
        <v>4748</v>
      </c>
      <c r="AU197" s="28">
        <v>1400</v>
      </c>
      <c r="AV197" s="28">
        <v>1500</v>
      </c>
    </row>
    <row r="198" spans="1:48" x14ac:dyDescent="0.25">
      <c r="A198" s="162">
        <v>195</v>
      </c>
      <c r="B198" s="3" t="s">
        <v>2426</v>
      </c>
      <c r="C198" s="3" t="s">
        <v>2176</v>
      </c>
      <c r="D198" s="28" t="s">
        <v>4942</v>
      </c>
      <c r="E198" s="25" t="s">
        <v>4942</v>
      </c>
      <c r="F198" s="25" t="s">
        <v>4942</v>
      </c>
      <c r="G198" s="25" t="s">
        <v>4942</v>
      </c>
      <c r="H198" s="28" t="s">
        <v>4942</v>
      </c>
      <c r="I198" s="51">
        <v>2.7199999999999998</v>
      </c>
      <c r="J198" s="51">
        <v>97.541250000000005</v>
      </c>
      <c r="K198" s="28" t="s">
        <v>4942</v>
      </c>
      <c r="L198" s="28" t="s">
        <v>4942</v>
      </c>
      <c r="M198" s="51" t="s">
        <v>4942</v>
      </c>
      <c r="N198" s="51" t="s">
        <v>4942</v>
      </c>
      <c r="O198" s="51" t="s">
        <v>4942</v>
      </c>
      <c r="P198" s="30">
        <v>192811.41946999999</v>
      </c>
      <c r="Q198" s="27" t="s">
        <v>2001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2001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2001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4748</v>
      </c>
      <c r="AI198" s="25">
        <v>5.8824472613693457</v>
      </c>
      <c r="AJ198" s="25">
        <v>6.7768753759719882</v>
      </c>
      <c r="AK198" s="25" t="s">
        <v>4748</v>
      </c>
      <c r="AL198" s="25">
        <v>19.858892451528842</v>
      </c>
      <c r="AM198" s="25">
        <v>22.890921841830334</v>
      </c>
      <c r="AN198" s="49">
        <v>19.611714582021179</v>
      </c>
      <c r="AO198" s="49">
        <v>22.349275403988877</v>
      </c>
      <c r="AP198" s="49">
        <v>23.425718465510247</v>
      </c>
      <c r="AQ198" s="49">
        <v>174.42069093440901</v>
      </c>
      <c r="AR198" s="49">
        <v>190.78578848264806</v>
      </c>
      <c r="AS198" s="49">
        <v>161.00603034273635</v>
      </c>
      <c r="AT198" s="28" t="s">
        <v>4748</v>
      </c>
      <c r="AU198" s="28" t="s">
        <v>4748</v>
      </c>
      <c r="AV198" s="28" t="s">
        <v>4748</v>
      </c>
    </row>
    <row r="199" spans="1:48" x14ac:dyDescent="0.25">
      <c r="A199" s="162">
        <v>196</v>
      </c>
      <c r="B199" s="3" t="s">
        <v>350</v>
      </c>
      <c r="C199" s="3" t="s">
        <v>1</v>
      </c>
      <c r="D199" s="6">
        <v>22800</v>
      </c>
      <c r="E199" s="171">
        <v>4.1095889999999997</v>
      </c>
      <c r="F199" s="171">
        <v>7.801418</v>
      </c>
      <c r="G199" s="171">
        <v>0.52104130000000004</v>
      </c>
      <c r="H199" s="6">
        <v>3160045914000</v>
      </c>
      <c r="I199" s="154">
        <v>138.5985</v>
      </c>
      <c r="J199" s="154">
        <v>29.71274</v>
      </c>
      <c r="K199" s="6">
        <v>10653</v>
      </c>
      <c r="L199" s="6">
        <v>241650000</v>
      </c>
      <c r="M199" s="154">
        <v>13.758945123208944</v>
      </c>
      <c r="N199" s="154">
        <v>1.7403924449778714</v>
      </c>
      <c r="O199" s="154">
        <v>0.33760849999999998</v>
      </c>
      <c r="P199" s="172">
        <v>729310.34828200005</v>
      </c>
      <c r="Q199" s="168">
        <v>0.16413183058243908</v>
      </c>
      <c r="R199" s="172">
        <v>649689.421049</v>
      </c>
      <c r="S199" s="168">
        <v>-0.1091729020718808</v>
      </c>
      <c r="T199" s="172">
        <v>860533.94934100006</v>
      </c>
      <c r="U199" s="168">
        <v>0.32453126287875639</v>
      </c>
      <c r="V199" s="172">
        <v>328301.1483</v>
      </c>
      <c r="W199" s="173">
        <v>0.82746334049406789</v>
      </c>
      <c r="X199" s="172">
        <v>257774.80364500001</v>
      </c>
      <c r="Y199" s="173">
        <v>-0.21482210775136668</v>
      </c>
      <c r="Z199" s="172">
        <v>410334.08247000002</v>
      </c>
      <c r="AA199" s="173">
        <v>0.59183161685228258</v>
      </c>
      <c r="AB199" s="172">
        <v>2258.181818181818</v>
      </c>
      <c r="AC199" s="168">
        <v>0.4685810810810811</v>
      </c>
      <c r="AD199" s="172">
        <v>1772.7272727272725</v>
      </c>
      <c r="AE199" s="168">
        <v>-0.21497584541062809</v>
      </c>
      <c r="AF199" s="172">
        <v>2960.9090909090905</v>
      </c>
      <c r="AG199" s="168">
        <v>0.67025641025641025</v>
      </c>
      <c r="AH199" s="171">
        <v>9.9833598834932111</v>
      </c>
      <c r="AI199" s="171">
        <v>8.1329352212429189</v>
      </c>
      <c r="AJ199" s="171">
        <v>13.25947940025487</v>
      </c>
      <c r="AK199" s="171">
        <v>20.545626359154628</v>
      </c>
      <c r="AL199" s="171">
        <v>14.906333099649746</v>
      </c>
      <c r="AM199" s="171">
        <v>23.123537813745454</v>
      </c>
      <c r="AN199" s="170">
        <v>66.749663350967012</v>
      </c>
      <c r="AO199" s="170">
        <v>61.116376844629741</v>
      </c>
      <c r="AP199" s="170">
        <v>65.6440854896654</v>
      </c>
      <c r="AQ199" s="170">
        <v>88.877394193356722</v>
      </c>
      <c r="AR199" s="170">
        <v>76.724483294848341</v>
      </c>
      <c r="AS199" s="170">
        <v>59.482947614779768</v>
      </c>
      <c r="AT199" s="6">
        <v>1454.5454545454545</v>
      </c>
      <c r="AU199" s="6">
        <v>1454.5454545454545</v>
      </c>
      <c r="AV199" s="6">
        <v>1454.5454545454545</v>
      </c>
    </row>
    <row r="200" spans="1:48" x14ac:dyDescent="0.25">
      <c r="A200" s="162">
        <v>197</v>
      </c>
      <c r="B200" s="3" t="s">
        <v>2429</v>
      </c>
      <c r="C200" s="3" t="s">
        <v>2176</v>
      </c>
      <c r="D200" s="28">
        <v>8000</v>
      </c>
      <c r="E200" s="25">
        <v>-4.7619049999999996</v>
      </c>
      <c r="F200" s="25">
        <v>-4.7619049999999996</v>
      </c>
      <c r="G200" s="25">
        <v>-12.087910000000001</v>
      </c>
      <c r="H200" s="28">
        <v>227200000000</v>
      </c>
      <c r="I200" s="51">
        <v>28.4</v>
      </c>
      <c r="J200" s="51">
        <v>100</v>
      </c>
      <c r="K200" s="28">
        <v>40</v>
      </c>
      <c r="L200" s="28">
        <v>316500</v>
      </c>
      <c r="M200" s="51">
        <v>9.6618357487922708</v>
      </c>
      <c r="N200" s="51">
        <v>0.71996057980418737</v>
      </c>
      <c r="O200" s="51">
        <v>0.60976889999999995</v>
      </c>
      <c r="P200" s="30">
        <v>290200.48361499998</v>
      </c>
      <c r="Q200" s="27" t="s">
        <v>2001</v>
      </c>
      <c r="R200" s="30" t="s">
        <v>4748</v>
      </c>
      <c r="S200" s="27" t="s">
        <v>2001</v>
      </c>
      <c r="T200" s="30">
        <v>383141.39784500003</v>
      </c>
      <c r="U200" s="27" t="s">
        <v>4748</v>
      </c>
      <c r="V200" s="30">
        <v>47719.993795000002</v>
      </c>
      <c r="W200" s="32" t="s">
        <v>2001</v>
      </c>
      <c r="X200" s="30" t="s">
        <v>4748</v>
      </c>
      <c r="Y200" s="32" t="s">
        <v>2001</v>
      </c>
      <c r="Z200" s="30">
        <v>25280.559201</v>
      </c>
      <c r="AA200" s="32" t="s">
        <v>4748</v>
      </c>
      <c r="AB200" s="30" t="s">
        <v>4748</v>
      </c>
      <c r="AC200" s="27" t="s">
        <v>2001</v>
      </c>
      <c r="AD200" s="30" t="s">
        <v>4748</v>
      </c>
      <c r="AE200" s="27" t="s">
        <v>2001</v>
      </c>
      <c r="AF200" s="30">
        <v>828</v>
      </c>
      <c r="AG200" s="27" t="s">
        <v>4748</v>
      </c>
      <c r="AH200" s="25" t="s">
        <v>4748</v>
      </c>
      <c r="AI200" s="25" t="s">
        <v>4748</v>
      </c>
      <c r="AJ200" s="25">
        <v>5.0699215625405811</v>
      </c>
      <c r="AK200" s="25" t="s">
        <v>4748</v>
      </c>
      <c r="AL200" s="25" t="s">
        <v>4748</v>
      </c>
      <c r="AM200" s="25">
        <v>7.6240298649110985</v>
      </c>
      <c r="AN200" s="49">
        <v>35.377382550886061</v>
      </c>
      <c r="AO200" s="49" t="s">
        <v>4748</v>
      </c>
      <c r="AP200" s="49">
        <v>23.479462197502656</v>
      </c>
      <c r="AQ200" s="49">
        <v>0</v>
      </c>
      <c r="AR200" s="49">
        <v>0</v>
      </c>
      <c r="AS200" s="49">
        <v>0</v>
      </c>
      <c r="AT200" s="28" t="s">
        <v>4748</v>
      </c>
      <c r="AU200" s="28">
        <v>550</v>
      </c>
      <c r="AV200" s="28">
        <v>300</v>
      </c>
    </row>
    <row r="201" spans="1:48" x14ac:dyDescent="0.25">
      <c r="A201" s="162">
        <v>198</v>
      </c>
      <c r="B201" s="3" t="s">
        <v>2432</v>
      </c>
      <c r="C201" s="3" t="s">
        <v>2176</v>
      </c>
      <c r="D201" s="28">
        <v>6400</v>
      </c>
      <c r="E201" s="25">
        <v>-5.8823530000000002</v>
      </c>
      <c r="F201" s="25">
        <v>-20.987649999999999</v>
      </c>
      <c r="G201" s="25">
        <v>-44.347830000000002</v>
      </c>
      <c r="H201" s="28">
        <v>28799360000</v>
      </c>
      <c r="I201" s="51">
        <v>4.4999000000000002</v>
      </c>
      <c r="J201" s="51">
        <v>73.534840000000003</v>
      </c>
      <c r="K201" s="28">
        <v>420</v>
      </c>
      <c r="L201" s="28">
        <v>2455500</v>
      </c>
      <c r="M201" s="51">
        <v>8.6230126650498509</v>
      </c>
      <c r="N201" s="51">
        <v>0.45107219365356016</v>
      </c>
      <c r="O201" s="51" t="s">
        <v>4942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9">
        <v>5.7881571802138154</v>
      </c>
      <c r="AO201" s="49">
        <v>5.1687090161257725</v>
      </c>
      <c r="AP201" s="49">
        <v>10.061216945344764</v>
      </c>
      <c r="AQ201" s="49">
        <v>74.223428590447341</v>
      </c>
      <c r="AR201" s="49">
        <v>221.89552009904307</v>
      </c>
      <c r="AS201" s="49">
        <v>155.02750819835811</v>
      </c>
      <c r="AT201" s="28">
        <v>1800</v>
      </c>
      <c r="AU201" s="28">
        <v>1500</v>
      </c>
      <c r="AV201" s="28" t="s">
        <v>4748</v>
      </c>
    </row>
    <row r="202" spans="1:48" x14ac:dyDescent="0.25">
      <c r="A202" s="162">
        <v>199</v>
      </c>
      <c r="B202" s="3" t="s">
        <v>4027</v>
      </c>
      <c r="C202" s="3" t="s">
        <v>694</v>
      </c>
      <c r="D202" s="6">
        <v>18400</v>
      </c>
      <c r="E202" s="171">
        <v>-6.1224489999999996</v>
      </c>
      <c r="F202" s="171">
        <v>17.948720000000002</v>
      </c>
      <c r="G202" s="171">
        <v>-45.882350000000002</v>
      </c>
      <c r="H202" s="6">
        <v>204239668800</v>
      </c>
      <c r="I202" s="154">
        <v>11.099979999999999</v>
      </c>
      <c r="J202" s="154">
        <v>86.007800000000003</v>
      </c>
      <c r="K202" s="6">
        <v>10973.75</v>
      </c>
      <c r="L202" s="6">
        <v>209180000</v>
      </c>
      <c r="M202" s="154">
        <v>11.296669772203046</v>
      </c>
      <c r="N202" s="154">
        <v>0.77288465822083652</v>
      </c>
      <c r="O202" s="154" t="s">
        <v>4942</v>
      </c>
      <c r="P202" s="172" t="s">
        <v>4748</v>
      </c>
      <c r="Q202" s="168" t="s">
        <v>2001</v>
      </c>
      <c r="R202" s="172">
        <v>273952.248693</v>
      </c>
      <c r="S202" s="168" t="s">
        <v>2001</v>
      </c>
      <c r="T202" s="172">
        <v>439443.18949000002</v>
      </c>
      <c r="U202" s="168">
        <v>0.604086812889989</v>
      </c>
      <c r="V202" s="172" t="s">
        <v>4748</v>
      </c>
      <c r="W202" s="173" t="s">
        <v>2001</v>
      </c>
      <c r="X202" s="172">
        <v>24038.904982</v>
      </c>
      <c r="Y202" s="173" t="s">
        <v>2001</v>
      </c>
      <c r="Z202" s="172">
        <v>47462.909523000002</v>
      </c>
      <c r="AA202" s="173">
        <v>0.97442061352376796</v>
      </c>
      <c r="AB202" s="172" t="s">
        <v>4748</v>
      </c>
      <c r="AC202" s="168" t="s">
        <v>2001</v>
      </c>
      <c r="AD202" s="172">
        <v>6608.3333333333339</v>
      </c>
      <c r="AE202" s="168" t="s">
        <v>2001</v>
      </c>
      <c r="AF202" s="172">
        <v>4944.3651399999999</v>
      </c>
      <c r="AG202" s="168">
        <v>-0.25179846557377056</v>
      </c>
      <c r="AH202" s="171" t="s">
        <v>4748</v>
      </c>
      <c r="AI202" s="171" t="s">
        <v>4748</v>
      </c>
      <c r="AJ202" s="171">
        <v>13.455782341705344</v>
      </c>
      <c r="AK202" s="171" t="s">
        <v>4748</v>
      </c>
      <c r="AL202" s="171" t="s">
        <v>4748</v>
      </c>
      <c r="AM202" s="171">
        <v>28.475438658618941</v>
      </c>
      <c r="AN202" s="170" t="s">
        <v>4748</v>
      </c>
      <c r="AO202" s="170">
        <v>23.854567837927664</v>
      </c>
      <c r="AP202" s="170">
        <v>23.71009021255318</v>
      </c>
      <c r="AQ202" s="170" t="s">
        <v>4748</v>
      </c>
      <c r="AR202" s="170">
        <v>41.618563503391719</v>
      </c>
      <c r="AS202" s="170">
        <v>34.655273291487106</v>
      </c>
      <c r="AT202" s="6" t="s">
        <v>4748</v>
      </c>
      <c r="AU202" s="6" t="s">
        <v>4748</v>
      </c>
      <c r="AV202" s="6">
        <v>1666.6666666666667</v>
      </c>
    </row>
    <row r="203" spans="1:48" x14ac:dyDescent="0.25">
      <c r="A203" s="162">
        <v>200</v>
      </c>
      <c r="B203" s="3" t="s">
        <v>2435</v>
      </c>
      <c r="C203" s="3" t="s">
        <v>2176</v>
      </c>
      <c r="D203" s="6">
        <v>5100</v>
      </c>
      <c r="E203" s="171">
        <v>218.75</v>
      </c>
      <c r="F203" s="171">
        <v>27.5</v>
      </c>
      <c r="G203" s="171">
        <v>131.81819999999999</v>
      </c>
      <c r="H203" s="6">
        <v>4735350000</v>
      </c>
      <c r="I203" s="154">
        <v>0.92849999999999999</v>
      </c>
      <c r="J203" s="154">
        <v>24.973510000000001</v>
      </c>
      <c r="K203" s="6">
        <v>1470</v>
      </c>
      <c r="L203" s="6">
        <v>5263000</v>
      </c>
      <c r="M203" s="154">
        <v>5.4838709677419351</v>
      </c>
      <c r="N203" s="154">
        <v>0.7067886030292313</v>
      </c>
      <c r="O203" s="154" t="s">
        <v>4942</v>
      </c>
      <c r="P203" s="172">
        <v>2832.1120550000001</v>
      </c>
      <c r="Q203" s="168">
        <v>-0.51237005002750169</v>
      </c>
      <c r="R203" s="172">
        <v>4058.1490910000002</v>
      </c>
      <c r="S203" s="168">
        <v>0.43290555323737001</v>
      </c>
      <c r="T203" s="172">
        <v>2532.3524189999998</v>
      </c>
      <c r="U203" s="168">
        <v>-0.3759833948397438</v>
      </c>
      <c r="V203" s="172">
        <v>-835.26201200000003</v>
      </c>
      <c r="W203" s="173">
        <v>-0.85206416201260027</v>
      </c>
      <c r="X203" s="172">
        <v>1447.1120860000001</v>
      </c>
      <c r="Y203" s="173">
        <v>-2.7325247230326575</v>
      </c>
      <c r="Z203" s="172">
        <v>133.23930100000001</v>
      </c>
      <c r="AA203" s="173">
        <v>-0.90792744923560809</v>
      </c>
      <c r="AB203" s="172">
        <v>-850</v>
      </c>
      <c r="AC203" s="168">
        <v>-0.85176142309033831</v>
      </c>
      <c r="AD203" s="172">
        <v>1514</v>
      </c>
      <c r="AE203" s="168">
        <v>-2.7811764705882354</v>
      </c>
      <c r="AF203" s="172">
        <v>143</v>
      </c>
      <c r="AG203" s="168">
        <v>-0.90554821664464991</v>
      </c>
      <c r="AH203" s="171">
        <v>-5.3419983990960391</v>
      </c>
      <c r="AI203" s="171">
        <v>9.1794835572949687</v>
      </c>
      <c r="AJ203" s="171">
        <v>0.81468095008990715</v>
      </c>
      <c r="AK203" s="171">
        <v>-17.114090326629178</v>
      </c>
      <c r="AL203" s="171">
        <v>28.470184296068279</v>
      </c>
      <c r="AM203" s="171">
        <v>2.309370770152066</v>
      </c>
      <c r="AN203" s="170">
        <v>33.134616278450892</v>
      </c>
      <c r="AO203" s="170">
        <v>67.996424062380513</v>
      </c>
      <c r="AP203" s="170">
        <v>40.740245285741175</v>
      </c>
      <c r="AQ203" s="170">
        <v>0</v>
      </c>
      <c r="AR203" s="170">
        <v>0</v>
      </c>
      <c r="AS203" s="170">
        <v>0</v>
      </c>
      <c r="AT203" s="6">
        <v>0</v>
      </c>
      <c r="AU203" s="6">
        <v>0</v>
      </c>
      <c r="AV203" s="6">
        <v>0</v>
      </c>
    </row>
    <row r="204" spans="1:48" x14ac:dyDescent="0.25">
      <c r="A204" s="162">
        <v>201</v>
      </c>
      <c r="B204" s="3" t="s">
        <v>55</v>
      </c>
      <c r="C204" s="3" t="s">
        <v>1</v>
      </c>
      <c r="D204" s="28">
        <v>3820</v>
      </c>
      <c r="E204" s="25">
        <v>-3.2911389999999998</v>
      </c>
      <c r="F204" s="25">
        <v>8.5227269999999997</v>
      </c>
      <c r="G204" s="25">
        <v>59.166670000000003</v>
      </c>
      <c r="H204" s="28">
        <v>120482597540</v>
      </c>
      <c r="I204" s="51">
        <v>31.539949999999997</v>
      </c>
      <c r="J204" s="51">
        <v>30.9328</v>
      </c>
      <c r="K204" s="28">
        <v>2798.5</v>
      </c>
      <c r="L204" s="28">
        <v>10700000</v>
      </c>
      <c r="M204" s="51">
        <v>12.025019217208396</v>
      </c>
      <c r="N204" s="51">
        <v>0.55655500869553609</v>
      </c>
      <c r="O204" s="51">
        <v>0.2338644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9">
        <v>-5.1985674753343369</v>
      </c>
      <c r="AO204" s="49">
        <v>34.735936380940167</v>
      </c>
      <c r="AP204" s="49">
        <v>14.962474142158333</v>
      </c>
      <c r="AQ204" s="49">
        <v>628.90723202601612</v>
      </c>
      <c r="AR204" s="49">
        <v>67.882583487735772</v>
      </c>
      <c r="AS204" s="49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62">
        <v>202</v>
      </c>
      <c r="B205" s="3" t="s">
        <v>56</v>
      </c>
      <c r="C205" s="3" t="s">
        <v>1</v>
      </c>
      <c r="D205" s="6">
        <v>23000</v>
      </c>
      <c r="E205" s="171">
        <v>-8.7301590000000004</v>
      </c>
      <c r="F205" s="171">
        <v>1.3215859999999999</v>
      </c>
      <c r="G205" s="171">
        <v>-26.517569999999999</v>
      </c>
      <c r="H205" s="6">
        <v>5697408269000</v>
      </c>
      <c r="I205" s="154">
        <v>247.71339999999998</v>
      </c>
      <c r="J205" s="154">
        <v>83.392030000000005</v>
      </c>
      <c r="K205" s="6">
        <v>258361</v>
      </c>
      <c r="L205" s="6">
        <v>6279400000</v>
      </c>
      <c r="M205" s="154">
        <v>68.336290001958361</v>
      </c>
      <c r="N205" s="154">
        <v>1.1464517179180478</v>
      </c>
      <c r="O205" s="154">
        <v>0.65371000000000001</v>
      </c>
      <c r="P205" s="172">
        <v>1750947.734745</v>
      </c>
      <c r="Q205" s="168">
        <v>-0.3282305908998796</v>
      </c>
      <c r="R205" s="172">
        <v>1210755.809807</v>
      </c>
      <c r="S205" s="168">
        <v>-0.30851402027523744</v>
      </c>
      <c r="T205" s="172">
        <v>2041166.113897</v>
      </c>
      <c r="U205" s="168">
        <v>0.68586109384217708</v>
      </c>
      <c r="V205" s="172">
        <v>624593.50490900001</v>
      </c>
      <c r="W205" s="173">
        <v>0.60907833131755207</v>
      </c>
      <c r="X205" s="172">
        <v>838279.69140300003</v>
      </c>
      <c r="Y205" s="173">
        <v>0.34212041081844569</v>
      </c>
      <c r="Z205" s="172">
        <v>1514179.991775</v>
      </c>
      <c r="AA205" s="173">
        <v>0.80629449490869665</v>
      </c>
      <c r="AB205" s="172">
        <v>2959</v>
      </c>
      <c r="AC205" s="168">
        <v>-0.11750671040858929</v>
      </c>
      <c r="AD205" s="172">
        <v>3245</v>
      </c>
      <c r="AE205" s="168">
        <v>9.6654275092936892E-2</v>
      </c>
      <c r="AF205" s="172">
        <v>5898</v>
      </c>
      <c r="AG205" s="168">
        <v>0.8175654853620955</v>
      </c>
      <c r="AH205" s="171">
        <v>5.1919013158820251</v>
      </c>
      <c r="AI205" s="171">
        <v>6.6511566154275625</v>
      </c>
      <c r="AJ205" s="171">
        <v>9.8162831901506298</v>
      </c>
      <c r="AK205" s="171">
        <v>21.170551978471465</v>
      </c>
      <c r="AL205" s="171">
        <v>23.615624945757084</v>
      </c>
      <c r="AM205" s="171">
        <v>34.011281371024744</v>
      </c>
      <c r="AN205" s="170">
        <v>33.645007977967701</v>
      </c>
      <c r="AO205" s="170">
        <v>34.379030099830906</v>
      </c>
      <c r="AP205" s="170">
        <v>19.513440772714041</v>
      </c>
      <c r="AQ205" s="170">
        <v>172.81523088992671</v>
      </c>
      <c r="AR205" s="170">
        <v>83.147173929239131</v>
      </c>
      <c r="AS205" s="170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62">
        <v>203</v>
      </c>
      <c r="B206" s="3" t="s">
        <v>2438</v>
      </c>
      <c r="C206" s="165" t="s">
        <v>2176</v>
      </c>
      <c r="D206" s="6" t="s">
        <v>4942</v>
      </c>
      <c r="E206" s="166" t="s">
        <v>4942</v>
      </c>
      <c r="F206" s="166" t="s">
        <v>4942</v>
      </c>
      <c r="G206" s="166" t="s">
        <v>4942</v>
      </c>
      <c r="H206" s="6" t="s">
        <v>4942</v>
      </c>
      <c r="I206" s="154">
        <v>4.5449999999999999</v>
      </c>
      <c r="J206" s="154">
        <v>99.119910000000004</v>
      </c>
      <c r="K206" s="6">
        <v>0</v>
      </c>
      <c r="L206" s="6" t="s">
        <v>4942</v>
      </c>
      <c r="M206" s="154" t="s">
        <v>4942</v>
      </c>
      <c r="N206" s="154" t="s">
        <v>4942</v>
      </c>
      <c r="O206" s="154" t="s">
        <v>4942</v>
      </c>
      <c r="P206" s="167" t="s">
        <v>4748</v>
      </c>
      <c r="Q206" s="168" t="s">
        <v>2001</v>
      </c>
      <c r="R206" s="167">
        <v>243958.047188</v>
      </c>
      <c r="S206" s="168" t="s">
        <v>2001</v>
      </c>
      <c r="T206" s="167">
        <v>502256.59801000002</v>
      </c>
      <c r="U206" s="168">
        <v>1.0587826628360772</v>
      </c>
      <c r="V206" s="167" t="s">
        <v>4748</v>
      </c>
      <c r="W206" s="169" t="s">
        <v>2001</v>
      </c>
      <c r="X206" s="167">
        <v>2401.3484800000001</v>
      </c>
      <c r="Y206" s="169" t="s">
        <v>2001</v>
      </c>
      <c r="Z206" s="167">
        <v>3162.0482019999999</v>
      </c>
      <c r="AA206" s="169">
        <v>0.31678022924852617</v>
      </c>
      <c r="AB206" s="167" t="s">
        <v>4748</v>
      </c>
      <c r="AC206" s="168" t="s">
        <v>2001</v>
      </c>
      <c r="AD206" s="167">
        <v>528</v>
      </c>
      <c r="AE206" s="168" t="s">
        <v>2001</v>
      </c>
      <c r="AF206" s="167">
        <v>696</v>
      </c>
      <c r="AG206" s="168">
        <v>0.31818181818181818</v>
      </c>
      <c r="AH206" s="166" t="s">
        <v>4748</v>
      </c>
      <c r="AI206" s="166" t="s">
        <v>4748</v>
      </c>
      <c r="AJ206" s="166">
        <v>0.65854270945547433</v>
      </c>
      <c r="AK206" s="166" t="s">
        <v>4748</v>
      </c>
      <c r="AL206" s="166" t="s">
        <v>4748</v>
      </c>
      <c r="AM206" s="166">
        <v>5.9878602564746251</v>
      </c>
      <c r="AN206" s="170" t="s">
        <v>4748</v>
      </c>
      <c r="AO206" s="170">
        <v>5.2572954263387262</v>
      </c>
      <c r="AP206" s="170">
        <v>3.4723416240024729</v>
      </c>
      <c r="AQ206" s="170" t="s">
        <v>4748</v>
      </c>
      <c r="AR206" s="170">
        <v>64.616912220697245</v>
      </c>
      <c r="AS206" s="170">
        <v>71.384847185672527</v>
      </c>
      <c r="AT206" s="6" t="s">
        <v>4748</v>
      </c>
      <c r="AU206" s="6" t="s">
        <v>4748</v>
      </c>
      <c r="AV206" s="6">
        <v>600</v>
      </c>
    </row>
    <row r="207" spans="1:48" x14ac:dyDescent="0.25">
      <c r="A207" s="162">
        <v>204</v>
      </c>
      <c r="B207" s="3" t="s">
        <v>351</v>
      </c>
      <c r="C207" s="3" t="s">
        <v>694</v>
      </c>
      <c r="D207" s="28" t="s">
        <v>4942</v>
      </c>
      <c r="E207" s="25" t="s">
        <v>4942</v>
      </c>
      <c r="F207" s="25" t="s">
        <v>4942</v>
      </c>
      <c r="G207" s="25" t="s">
        <v>4942</v>
      </c>
      <c r="H207" s="28" t="s">
        <v>4942</v>
      </c>
      <c r="I207" s="51">
        <v>4</v>
      </c>
      <c r="J207" s="51">
        <v>36.26538</v>
      </c>
      <c r="K207" s="28">
        <v>0</v>
      </c>
      <c r="L207" s="28" t="s">
        <v>4942</v>
      </c>
      <c r="M207" s="51" t="s">
        <v>4942</v>
      </c>
      <c r="N207" s="51" t="s">
        <v>4942</v>
      </c>
      <c r="O207" s="51" t="s">
        <v>4942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9">
        <v>8.86445599068667</v>
      </c>
      <c r="AO207" s="49">
        <v>12.615480593975658</v>
      </c>
      <c r="AP207" s="49">
        <v>15.240498995979779</v>
      </c>
      <c r="AQ207" s="49">
        <v>186.25995411622597</v>
      </c>
      <c r="AR207" s="49">
        <v>129.25180913412783</v>
      </c>
      <c r="AS207" s="49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62">
        <v>205</v>
      </c>
      <c r="B208" s="3" t="s">
        <v>4997</v>
      </c>
      <c r="C208" s="3" t="s">
        <v>2176</v>
      </c>
      <c r="D208" s="28">
        <v>16000</v>
      </c>
      <c r="E208" s="25">
        <v>-10.112360000000001</v>
      </c>
      <c r="F208" s="25">
        <v>3.225806</v>
      </c>
      <c r="G208" s="25" t="s">
        <v>4942</v>
      </c>
      <c r="H208" s="28">
        <v>52582464000</v>
      </c>
      <c r="I208" s="51">
        <v>3.2864</v>
      </c>
      <c r="J208" s="51">
        <v>99.725110000000001</v>
      </c>
      <c r="K208" s="28">
        <v>690</v>
      </c>
      <c r="L208" s="28">
        <v>11972500</v>
      </c>
      <c r="M208" s="51">
        <v>2.4933769674302635</v>
      </c>
      <c r="N208" s="51">
        <v>0.77584810161808349</v>
      </c>
      <c r="O208" s="51" t="s">
        <v>4942</v>
      </c>
      <c r="P208" s="30" t="s">
        <v>2001</v>
      </c>
      <c r="Q208" s="27" t="s">
        <v>2001</v>
      </c>
      <c r="R208" s="30" t="s">
        <v>2001</v>
      </c>
      <c r="S208" s="27" t="s">
        <v>2001</v>
      </c>
      <c r="T208" s="30" t="s">
        <v>2001</v>
      </c>
      <c r="U208" s="27" t="s">
        <v>2001</v>
      </c>
      <c r="V208" s="30" t="s">
        <v>2001</v>
      </c>
      <c r="W208" s="32" t="s">
        <v>2001</v>
      </c>
      <c r="X208" s="30" t="s">
        <v>2001</v>
      </c>
      <c r="Y208" s="32" t="s">
        <v>2001</v>
      </c>
      <c r="Z208" s="30" t="s">
        <v>2001</v>
      </c>
      <c r="AA208" s="32" t="s">
        <v>2001</v>
      </c>
      <c r="AB208" s="30" t="s">
        <v>2001</v>
      </c>
      <c r="AC208" s="27" t="s">
        <v>2001</v>
      </c>
      <c r="AD208" s="30" t="s">
        <v>2001</v>
      </c>
      <c r="AE208" s="27" t="s">
        <v>2001</v>
      </c>
      <c r="AF208" s="30" t="s">
        <v>2001</v>
      </c>
      <c r="AG208" s="27" t="s">
        <v>2001</v>
      </c>
      <c r="AH208" s="25" t="s">
        <v>2001</v>
      </c>
      <c r="AI208" s="25" t="s">
        <v>2001</v>
      </c>
      <c r="AJ208" s="25" t="s">
        <v>2001</v>
      </c>
      <c r="AK208" s="25" t="s">
        <v>2001</v>
      </c>
      <c r="AL208" s="25" t="s">
        <v>2001</v>
      </c>
      <c r="AM208" s="25" t="s">
        <v>2001</v>
      </c>
      <c r="AN208" s="49" t="s">
        <v>2001</v>
      </c>
      <c r="AO208" s="49" t="s">
        <v>2001</v>
      </c>
      <c r="AP208" s="49" t="s">
        <v>2001</v>
      </c>
      <c r="AQ208" s="49" t="s">
        <v>2001</v>
      </c>
      <c r="AR208" s="49" t="s">
        <v>2001</v>
      </c>
      <c r="AS208" s="49" t="s">
        <v>2001</v>
      </c>
      <c r="AT208" s="28" t="s">
        <v>2001</v>
      </c>
      <c r="AU208" s="28" t="s">
        <v>2001</v>
      </c>
      <c r="AV208" s="28" t="s">
        <v>2001</v>
      </c>
    </row>
    <row r="209" spans="1:48" x14ac:dyDescent="0.25">
      <c r="A209" s="162">
        <v>206</v>
      </c>
      <c r="B209" s="3" t="s">
        <v>2441</v>
      </c>
      <c r="C209" s="3" t="s">
        <v>2176</v>
      </c>
      <c r="D209" s="28">
        <v>20500</v>
      </c>
      <c r="E209" s="25">
        <v>0</v>
      </c>
      <c r="F209" s="25">
        <v>38.513509999999997</v>
      </c>
      <c r="G209" s="25">
        <v>17.816089999999999</v>
      </c>
      <c r="H209" s="28">
        <v>635500000000</v>
      </c>
      <c r="I209" s="51">
        <v>31</v>
      </c>
      <c r="J209" s="51">
        <v>98.338710000000006</v>
      </c>
      <c r="K209" s="28">
        <v>100</v>
      </c>
      <c r="L209" s="28">
        <v>2111500</v>
      </c>
      <c r="M209" s="51">
        <v>5.8304891922639364</v>
      </c>
      <c r="N209" s="51">
        <v>1.4543787014308869</v>
      </c>
      <c r="O209" s="51" t="s">
        <v>4942</v>
      </c>
      <c r="P209" s="30">
        <v>1070235.728504</v>
      </c>
      <c r="Q209" s="27" t="s">
        <v>2001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2001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2001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4748</v>
      </c>
      <c r="AI209" s="25">
        <v>8.4895309028726729</v>
      </c>
      <c r="AJ209" s="25">
        <v>10.398985189723415</v>
      </c>
      <c r="AK209" s="25" t="s">
        <v>4748</v>
      </c>
      <c r="AL209" s="25">
        <v>18.29691136990504</v>
      </c>
      <c r="AM209" s="25">
        <v>20.964357383008746</v>
      </c>
      <c r="AN209" s="49">
        <v>9.6926862913652272</v>
      </c>
      <c r="AO209" s="49">
        <v>10.119780780307829</v>
      </c>
      <c r="AP209" s="49">
        <v>10.936408410227239</v>
      </c>
      <c r="AQ209" s="49">
        <v>90.254671175811239</v>
      </c>
      <c r="AR209" s="49">
        <v>78.25929753707554</v>
      </c>
      <c r="AS209" s="49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62">
        <v>207</v>
      </c>
      <c r="B210" s="3" t="s">
        <v>2444</v>
      </c>
      <c r="C210" s="3" t="s">
        <v>2176</v>
      </c>
      <c r="D210" s="6" t="s">
        <v>4942</v>
      </c>
      <c r="E210" s="171" t="s">
        <v>4942</v>
      </c>
      <c r="F210" s="171" t="s">
        <v>4942</v>
      </c>
      <c r="G210" s="171" t="s">
        <v>4942</v>
      </c>
      <c r="H210" s="6" t="s">
        <v>4942</v>
      </c>
      <c r="I210" s="154">
        <v>1.03762</v>
      </c>
      <c r="J210" s="154">
        <v>78.479039999999998</v>
      </c>
      <c r="K210" s="6" t="s">
        <v>4942</v>
      </c>
      <c r="L210" s="6" t="s">
        <v>4942</v>
      </c>
      <c r="M210" s="154" t="s">
        <v>4942</v>
      </c>
      <c r="N210" s="154" t="s">
        <v>4942</v>
      </c>
      <c r="O210" s="154" t="s">
        <v>4942</v>
      </c>
      <c r="P210" s="172">
        <v>74917.375440999996</v>
      </c>
      <c r="Q210" s="168" t="s">
        <v>2001</v>
      </c>
      <c r="R210" s="172">
        <v>60891.351290999999</v>
      </c>
      <c r="S210" s="168">
        <v>-0.18721990816464162</v>
      </c>
      <c r="T210" s="172">
        <v>45247.485051000003</v>
      </c>
      <c r="U210" s="168">
        <v>-0.25691442065783526</v>
      </c>
      <c r="V210" s="172">
        <v>1544.0802080000001</v>
      </c>
      <c r="W210" s="173" t="s">
        <v>2001</v>
      </c>
      <c r="X210" s="172">
        <v>1450.527343</v>
      </c>
      <c r="Y210" s="173">
        <v>-6.0588086367078242E-2</v>
      </c>
      <c r="Z210" s="172">
        <v>28960.313566000001</v>
      </c>
      <c r="AA210" s="173">
        <v>18.965368943755237</v>
      </c>
      <c r="AB210" s="172">
        <v>1488</v>
      </c>
      <c r="AC210" s="168" t="s">
        <v>2001</v>
      </c>
      <c r="AD210" s="172">
        <v>1398</v>
      </c>
      <c r="AE210" s="168">
        <v>-6.0483870967741882E-2</v>
      </c>
      <c r="AF210" s="172">
        <v>27910</v>
      </c>
      <c r="AG210" s="168">
        <v>18.96423462088698</v>
      </c>
      <c r="AH210" s="171" t="s">
        <v>4748</v>
      </c>
      <c r="AI210" s="171">
        <v>2.4297405231785478</v>
      </c>
      <c r="AJ210" s="171">
        <v>48.240433124447826</v>
      </c>
      <c r="AK210" s="171" t="s">
        <v>4748</v>
      </c>
      <c r="AL210" s="171">
        <v>8.9934451315394188</v>
      </c>
      <c r="AM210" s="171">
        <v>97.062287381438722</v>
      </c>
      <c r="AN210" s="170">
        <v>16.505932144858036</v>
      </c>
      <c r="AO210" s="170">
        <v>19.991551824535115</v>
      </c>
      <c r="AP210" s="170">
        <v>18.649025727040957</v>
      </c>
      <c r="AQ210" s="170">
        <v>0</v>
      </c>
      <c r="AR210" s="170">
        <v>0</v>
      </c>
      <c r="AS210" s="170">
        <v>0</v>
      </c>
      <c r="AT210" s="6" t="s">
        <v>4748</v>
      </c>
      <c r="AU210" s="6">
        <v>1000</v>
      </c>
      <c r="AV210" s="6" t="s">
        <v>4748</v>
      </c>
    </row>
    <row r="211" spans="1:48" x14ac:dyDescent="0.25">
      <c r="A211" s="162">
        <v>208</v>
      </c>
      <c r="B211" s="3" t="s">
        <v>352</v>
      </c>
      <c r="C211" s="3" t="s">
        <v>694</v>
      </c>
      <c r="D211" s="6">
        <v>15000</v>
      </c>
      <c r="E211" s="171">
        <v>-24.242419999999999</v>
      </c>
      <c r="F211" s="171">
        <v>-27.53623</v>
      </c>
      <c r="G211" s="171">
        <v>-31.818180000000002</v>
      </c>
      <c r="H211" s="6">
        <v>60179999999.999992</v>
      </c>
      <c r="I211" s="154">
        <v>4.0119999999999996</v>
      </c>
      <c r="J211" s="154">
        <v>32.969589999999997</v>
      </c>
      <c r="K211" s="6">
        <v>1300</v>
      </c>
      <c r="L211" s="6">
        <v>20710500</v>
      </c>
      <c r="M211" s="154">
        <v>11.824174086741211</v>
      </c>
      <c r="N211" s="154">
        <v>0.68188886134772719</v>
      </c>
      <c r="O211" s="154" t="s">
        <v>4942</v>
      </c>
      <c r="P211" s="172">
        <v>199645.938184</v>
      </c>
      <c r="Q211" s="168">
        <v>-6.0324216799128361E-2</v>
      </c>
      <c r="R211" s="172">
        <v>205653.07154500001</v>
      </c>
      <c r="S211" s="168">
        <v>3.0088933517213201E-2</v>
      </c>
      <c r="T211" s="172">
        <v>177435.65107399999</v>
      </c>
      <c r="U211" s="168">
        <v>-0.13720884526067301</v>
      </c>
      <c r="V211" s="172">
        <v>4407.3492139999998</v>
      </c>
      <c r="W211" s="173">
        <v>0.22906075751078103</v>
      </c>
      <c r="X211" s="172">
        <v>4258.9415490000001</v>
      </c>
      <c r="Y211" s="173">
        <v>-3.3672771952941938E-2</v>
      </c>
      <c r="Z211" s="172">
        <v>4167.1947140000002</v>
      </c>
      <c r="AA211" s="173">
        <v>-2.1542168152446722E-2</v>
      </c>
      <c r="AB211" s="172">
        <v>1010</v>
      </c>
      <c r="AC211" s="168">
        <v>0.11849390919158354</v>
      </c>
      <c r="AD211" s="172">
        <v>968</v>
      </c>
      <c r="AE211" s="168">
        <v>-4.1584158415841621E-2</v>
      </c>
      <c r="AF211" s="172">
        <v>917.42273699999998</v>
      </c>
      <c r="AG211" s="168">
        <v>-5.2249238636363653E-2</v>
      </c>
      <c r="AH211" s="171">
        <v>1.8814176423030391</v>
      </c>
      <c r="AI211" s="171">
        <v>2.1000628612790688</v>
      </c>
      <c r="AJ211" s="171">
        <v>1.9886460707523363</v>
      </c>
      <c r="AK211" s="171">
        <v>4.7534087354409014</v>
      </c>
      <c r="AL211" s="171">
        <v>4.5106848176542611</v>
      </c>
      <c r="AM211" s="171">
        <v>4.242863488061734</v>
      </c>
      <c r="AN211" s="170">
        <v>19.257997824912067</v>
      </c>
      <c r="AO211" s="170">
        <v>22.156429754091768</v>
      </c>
      <c r="AP211" s="170">
        <v>18.856060998725955</v>
      </c>
      <c r="AQ211" s="170">
        <v>28.887040686490039</v>
      </c>
      <c r="AR211" s="170">
        <v>39.797732519988259</v>
      </c>
      <c r="AS211" s="170">
        <v>28.234413682614516</v>
      </c>
      <c r="AT211" s="6">
        <v>800</v>
      </c>
      <c r="AU211" s="6">
        <v>900</v>
      </c>
      <c r="AV211" s="6">
        <v>1000</v>
      </c>
    </row>
    <row r="212" spans="1:48" x14ac:dyDescent="0.25">
      <c r="A212" s="162">
        <v>209</v>
      </c>
      <c r="B212" s="3" t="s">
        <v>57</v>
      </c>
      <c r="C212" s="3" t="s">
        <v>1</v>
      </c>
      <c r="D212" s="28">
        <v>35000</v>
      </c>
      <c r="E212" s="25">
        <v>-0.56818179999999996</v>
      </c>
      <c r="F212" s="25">
        <v>0.86455329999999997</v>
      </c>
      <c r="G212" s="25">
        <v>-1.1299440000000001</v>
      </c>
      <c r="H212" s="28">
        <v>917265405000</v>
      </c>
      <c r="I212" s="51">
        <v>26.20758</v>
      </c>
      <c r="J212" s="51">
        <v>53.43694</v>
      </c>
      <c r="K212" s="28">
        <v>5607</v>
      </c>
      <c r="L212" s="28">
        <v>194300000</v>
      </c>
      <c r="M212" s="51">
        <v>6.7279889566128004</v>
      </c>
      <c r="N212" s="51">
        <v>1.37391022617276</v>
      </c>
      <c r="O212" s="51">
        <v>0.47065639999999997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9">
        <v>13.481017566161968</v>
      </c>
      <c r="AO212" s="49">
        <v>14.351948730272102</v>
      </c>
      <c r="AP212" s="49">
        <v>14.01526069935457</v>
      </c>
      <c r="AQ212" s="49">
        <v>99.572844526131149</v>
      </c>
      <c r="AR212" s="49">
        <v>82.12357372531099</v>
      </c>
      <c r="AS212" s="49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62">
        <v>210</v>
      </c>
      <c r="B213" s="3" t="s">
        <v>58</v>
      </c>
      <c r="C213" s="3" t="s">
        <v>1</v>
      </c>
      <c r="D213" s="28">
        <v>2400</v>
      </c>
      <c r="E213" s="25">
        <v>-5.8823530000000002</v>
      </c>
      <c r="F213" s="25">
        <v>-8.3969470000000008</v>
      </c>
      <c r="G213" s="25">
        <v>-34.246580000000002</v>
      </c>
      <c r="H213" s="28">
        <v>50760000000</v>
      </c>
      <c r="I213" s="51">
        <v>21.15</v>
      </c>
      <c r="J213" s="51">
        <v>29.4312</v>
      </c>
      <c r="K213" s="28">
        <v>2364</v>
      </c>
      <c r="L213" s="28">
        <v>5977690</v>
      </c>
      <c r="M213" s="51">
        <v>8.3438389218558608</v>
      </c>
      <c r="N213" s="51">
        <v>0.20341957742941183</v>
      </c>
      <c r="O213" s="51">
        <v>0.45715289999999997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9">
        <v>14.802422866108767</v>
      </c>
      <c r="AO213" s="49">
        <v>10.397121123785402</v>
      </c>
      <c r="AP213" s="49">
        <v>7.1478425845154403</v>
      </c>
      <c r="AQ213" s="49">
        <v>116.23923954459678</v>
      </c>
      <c r="AR213" s="49">
        <v>68.768000371588727</v>
      </c>
      <c r="AS213" s="49">
        <v>84.97694568640874</v>
      </c>
      <c r="AT213" s="28">
        <v>0</v>
      </c>
      <c r="AU213" s="28">
        <v>0</v>
      </c>
      <c r="AV213" s="28" t="s">
        <v>4748</v>
      </c>
    </row>
    <row r="214" spans="1:48" x14ac:dyDescent="0.25">
      <c r="A214" s="162">
        <v>211</v>
      </c>
      <c r="B214" s="3" t="s">
        <v>714</v>
      </c>
      <c r="C214" s="3" t="s">
        <v>694</v>
      </c>
      <c r="D214" s="28">
        <v>17200</v>
      </c>
      <c r="E214" s="25">
        <v>-5.4945050000000002</v>
      </c>
      <c r="F214" s="25">
        <v>-15.27094</v>
      </c>
      <c r="G214" s="25">
        <v>8.1761009999999992</v>
      </c>
      <c r="H214" s="28">
        <v>172000000000</v>
      </c>
      <c r="I214" s="51">
        <v>10</v>
      </c>
      <c r="J214" s="51">
        <v>40.436</v>
      </c>
      <c r="K214" s="28">
        <v>1590</v>
      </c>
      <c r="L214" s="28">
        <v>30331000</v>
      </c>
      <c r="M214" s="51">
        <v>0.27337591674407202</v>
      </c>
      <c r="N214" s="51">
        <v>1.0564408512858658</v>
      </c>
      <c r="O214" s="51" t="s">
        <v>4942</v>
      </c>
      <c r="P214" s="30">
        <v>646790.22830900003</v>
      </c>
      <c r="Q214" s="27" t="s">
        <v>2001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2001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2001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4748</v>
      </c>
      <c r="AI214" s="25">
        <v>5.7203511888472818</v>
      </c>
      <c r="AJ214" s="25">
        <v>6.6087757356177068</v>
      </c>
      <c r="AK214" s="25" t="s">
        <v>4748</v>
      </c>
      <c r="AL214" s="25">
        <v>17.807927706230501</v>
      </c>
      <c r="AM214" s="25">
        <v>20.160315282080244</v>
      </c>
      <c r="AN214" s="49">
        <v>14.130037687480057</v>
      </c>
      <c r="AO214" s="49">
        <v>14.162867304462035</v>
      </c>
      <c r="AP214" s="49">
        <v>13.792897009989746</v>
      </c>
      <c r="AQ214" s="49">
        <v>205.19677039265173</v>
      </c>
      <c r="AR214" s="49">
        <v>178.90696631223562</v>
      </c>
      <c r="AS214" s="49">
        <v>109.27854178977108</v>
      </c>
      <c r="AT214" s="28" t="s">
        <v>4748</v>
      </c>
      <c r="AU214" s="28">
        <v>1500</v>
      </c>
      <c r="AV214" s="28">
        <v>1500</v>
      </c>
    </row>
    <row r="215" spans="1:48" x14ac:dyDescent="0.25">
      <c r="A215" s="162">
        <v>212</v>
      </c>
      <c r="B215" s="3" t="s">
        <v>59</v>
      </c>
      <c r="C215" s="3" t="s">
        <v>1</v>
      </c>
      <c r="D215" s="28">
        <v>26200</v>
      </c>
      <c r="E215" s="25">
        <v>-9.6551720000000003</v>
      </c>
      <c r="F215" s="25">
        <v>-13.53135</v>
      </c>
      <c r="G215" s="25">
        <v>-12.66667</v>
      </c>
      <c r="H215" s="28">
        <v>890800000000</v>
      </c>
      <c r="I215" s="51">
        <v>34</v>
      </c>
      <c r="J215" s="51">
        <v>51.690519999999999</v>
      </c>
      <c r="K215" s="28">
        <v>256.5</v>
      </c>
      <c r="L215" s="28">
        <v>6941150</v>
      </c>
      <c r="M215" s="51">
        <v>10.409883654022753</v>
      </c>
      <c r="N215" s="51">
        <v>1.4723570646050039</v>
      </c>
      <c r="O215" s="51">
        <v>0.5606255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9">
        <v>40.916514542228178</v>
      </c>
      <c r="AO215" s="49">
        <v>39.071580821201756</v>
      </c>
      <c r="AP215" s="49">
        <v>44.090015416551388</v>
      </c>
      <c r="AQ215" s="49">
        <v>21.363704519056633</v>
      </c>
      <c r="AR215" s="49">
        <v>11.538087436255926</v>
      </c>
      <c r="AS215" s="49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62">
        <v>213</v>
      </c>
      <c r="B216" s="3" t="s">
        <v>353</v>
      </c>
      <c r="C216" s="3" t="s">
        <v>694</v>
      </c>
      <c r="D216" s="28" t="s">
        <v>4942</v>
      </c>
      <c r="E216" s="25" t="s">
        <v>4942</v>
      </c>
      <c r="F216" s="25" t="s">
        <v>4942</v>
      </c>
      <c r="G216" s="25" t="s">
        <v>4942</v>
      </c>
      <c r="H216" s="28" t="s">
        <v>4942</v>
      </c>
      <c r="I216" s="51">
        <v>11</v>
      </c>
      <c r="J216" s="51">
        <v>37.448169999999998</v>
      </c>
      <c r="K216" s="28">
        <v>0</v>
      </c>
      <c r="L216" s="28" t="s">
        <v>4942</v>
      </c>
      <c r="M216" s="51" t="s">
        <v>4942</v>
      </c>
      <c r="N216" s="51" t="s">
        <v>4942</v>
      </c>
      <c r="O216" s="51" t="s">
        <v>4942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9">
        <v>9.08067009458785</v>
      </c>
      <c r="AO216" s="49">
        <v>7.2168050772457137</v>
      </c>
      <c r="AP216" s="49">
        <v>9.0952239722015058</v>
      </c>
      <c r="AQ216" s="49">
        <v>101.78420962340029</v>
      </c>
      <c r="AR216" s="49">
        <v>41.882260452683184</v>
      </c>
      <c r="AS216" s="49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62">
        <v>214</v>
      </c>
      <c r="B217" s="3" t="s">
        <v>60</v>
      </c>
      <c r="C217" s="3" t="s">
        <v>1</v>
      </c>
      <c r="D217" s="28">
        <v>19900</v>
      </c>
      <c r="E217" s="25">
        <v>-17.08333</v>
      </c>
      <c r="F217" s="25">
        <v>13.390309999999999</v>
      </c>
      <c r="G217" s="25">
        <v>25.552050000000001</v>
      </c>
      <c r="H217" s="28">
        <v>258700000000</v>
      </c>
      <c r="I217" s="51">
        <v>13</v>
      </c>
      <c r="J217" s="51">
        <v>23.7075</v>
      </c>
      <c r="K217" s="28">
        <v>5283</v>
      </c>
      <c r="L217" s="28">
        <v>117150000</v>
      </c>
      <c r="M217" s="51">
        <v>12.551098605008649</v>
      </c>
      <c r="N217" s="51">
        <v>1.2276450769473111</v>
      </c>
      <c r="O217" s="51">
        <v>0.24600250000000001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9">
        <v>4.4015909076286057</v>
      </c>
      <c r="AO217" s="49">
        <v>6.9396387571556968</v>
      </c>
      <c r="AP217" s="49">
        <v>5.7880062145644118</v>
      </c>
      <c r="AQ217" s="49">
        <v>4.8275132111227688</v>
      </c>
      <c r="AR217" s="49">
        <v>3.6779257622491097</v>
      </c>
      <c r="AS217" s="49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62">
        <v>215</v>
      </c>
      <c r="B218" s="3" t="s">
        <v>2447</v>
      </c>
      <c r="C218" s="3" t="s">
        <v>2176</v>
      </c>
      <c r="D218" s="28">
        <v>10500</v>
      </c>
      <c r="E218" s="25">
        <v>-0.94339620000000002</v>
      </c>
      <c r="F218" s="25">
        <v>1.941748</v>
      </c>
      <c r="G218" s="25">
        <v>0.96153849999999996</v>
      </c>
      <c r="H218" s="28">
        <v>909299999999.99988</v>
      </c>
      <c r="I218" s="51">
        <v>86.6</v>
      </c>
      <c r="J218" s="51">
        <v>99.23809</v>
      </c>
      <c r="K218" s="28">
        <v>355</v>
      </c>
      <c r="L218" s="28">
        <v>3866000</v>
      </c>
      <c r="M218" s="51">
        <v>7.0046697798532351</v>
      </c>
      <c r="N218" s="51">
        <v>0.9400689716076831</v>
      </c>
      <c r="O218" s="51" t="s">
        <v>4942</v>
      </c>
      <c r="P218" s="30">
        <v>222939.904626</v>
      </c>
      <c r="Q218" s="27" t="s">
        <v>2001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2001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2001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4748</v>
      </c>
      <c r="AI218" s="25">
        <v>0.90613616723245261</v>
      </c>
      <c r="AJ218" s="25">
        <v>8.1241123715659089</v>
      </c>
      <c r="AK218" s="25" t="s">
        <v>4748</v>
      </c>
      <c r="AL218" s="25">
        <v>1.3240472682006601</v>
      </c>
      <c r="AM218" s="25">
        <v>14.377935827221986</v>
      </c>
      <c r="AN218" s="49">
        <v>19.468560506389565</v>
      </c>
      <c r="AO218" s="49">
        <v>22.672354662212911</v>
      </c>
      <c r="AP218" s="49">
        <v>22.59879559684822</v>
      </c>
      <c r="AQ218" s="49">
        <v>6.7498854363032406</v>
      </c>
      <c r="AR218" s="49">
        <v>6.6339473620260243</v>
      </c>
      <c r="AS218" s="49">
        <v>4.6827549101089287</v>
      </c>
      <c r="AT218" s="28" t="s">
        <v>4748</v>
      </c>
      <c r="AU218" s="28">
        <v>0</v>
      </c>
      <c r="AV218" s="28">
        <v>0</v>
      </c>
    </row>
    <row r="219" spans="1:48" x14ac:dyDescent="0.25">
      <c r="A219" s="162">
        <v>216</v>
      </c>
      <c r="B219" s="3" t="s">
        <v>354</v>
      </c>
      <c r="C219" s="3" t="s">
        <v>694</v>
      </c>
      <c r="D219" s="28">
        <v>3400</v>
      </c>
      <c r="E219" s="25">
        <v>-24.44444</v>
      </c>
      <c r="F219" s="25">
        <v>-35.849060000000001</v>
      </c>
      <c r="G219" s="25">
        <v>-39.285710000000002</v>
      </c>
      <c r="H219" s="28">
        <v>15507570000</v>
      </c>
      <c r="I219" s="51">
        <v>4.5610499999999998</v>
      </c>
      <c r="J219" s="51">
        <v>14.728630000000001</v>
      </c>
      <c r="K219" s="28">
        <v>20</v>
      </c>
      <c r="L219" s="28">
        <v>75000</v>
      </c>
      <c r="M219" s="51" t="s">
        <v>4942</v>
      </c>
      <c r="N219" s="51">
        <v>0.26611915502739664</v>
      </c>
      <c r="O219" s="51" t="s">
        <v>4942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9">
        <v>8.1773471351292528</v>
      </c>
      <c r="AO219" s="49">
        <v>16.435491980893268</v>
      </c>
      <c r="AP219" s="49">
        <v>2.8687540317287596</v>
      </c>
      <c r="AQ219" s="49">
        <v>42.891287558424615</v>
      </c>
      <c r="AR219" s="49">
        <v>55.098277975722233</v>
      </c>
      <c r="AS219" s="49">
        <v>52.245763510034379</v>
      </c>
      <c r="AT219" s="28">
        <v>2500</v>
      </c>
      <c r="AU219" s="28">
        <v>0</v>
      </c>
      <c r="AV219" s="28" t="s">
        <v>4748</v>
      </c>
    </row>
    <row r="220" spans="1:48" x14ac:dyDescent="0.25">
      <c r="A220" s="162">
        <v>217</v>
      </c>
      <c r="B220" s="3" t="s">
        <v>2450</v>
      </c>
      <c r="C220" s="3" t="s">
        <v>2176</v>
      </c>
      <c r="D220" s="28">
        <v>151700</v>
      </c>
      <c r="E220" s="25">
        <v>-16.37266</v>
      </c>
      <c r="F220" s="25">
        <v>17.05247</v>
      </c>
      <c r="G220" s="25">
        <v>19.920950000000001</v>
      </c>
      <c r="H220" s="28">
        <v>1228770000000</v>
      </c>
      <c r="I220" s="51">
        <v>8.1</v>
      </c>
      <c r="J220" s="51">
        <v>47.93188</v>
      </c>
      <c r="K220" s="28">
        <v>5</v>
      </c>
      <c r="L220" s="28">
        <v>758500</v>
      </c>
      <c r="M220" s="51">
        <v>27.012108262108264</v>
      </c>
      <c r="N220" s="51">
        <v>4.6229733531423589</v>
      </c>
      <c r="O220" s="51" t="s">
        <v>4942</v>
      </c>
      <c r="P220" s="30">
        <v>1217386.854268</v>
      </c>
      <c r="Q220" s="27" t="s">
        <v>2001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2001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2001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4748</v>
      </c>
      <c r="AI220" s="25">
        <v>9.8357211095488015</v>
      </c>
      <c r="AJ220" s="25">
        <v>9.5480594642479648</v>
      </c>
      <c r="AK220" s="25" t="s">
        <v>4748</v>
      </c>
      <c r="AL220" s="25">
        <v>17.471276089703704</v>
      </c>
      <c r="AM220" s="25">
        <v>18.129376604538148</v>
      </c>
      <c r="AN220" s="49">
        <v>23.449368147945826</v>
      </c>
      <c r="AO220" s="49">
        <v>21.66203931240922</v>
      </c>
      <c r="AP220" s="49">
        <v>22.362539408802085</v>
      </c>
      <c r="AQ220" s="49">
        <v>48.997253475521894</v>
      </c>
      <c r="AR220" s="49">
        <v>89.229077403840989</v>
      </c>
      <c r="AS220" s="49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62">
        <v>218</v>
      </c>
      <c r="B221" s="3" t="s">
        <v>61</v>
      </c>
      <c r="C221" s="3" t="s">
        <v>1</v>
      </c>
      <c r="D221" s="28">
        <v>28800</v>
      </c>
      <c r="E221" s="25">
        <v>-10</v>
      </c>
      <c r="F221" s="25">
        <v>8.6792449999999999</v>
      </c>
      <c r="G221" s="25">
        <v>28.4</v>
      </c>
      <c r="H221" s="28">
        <v>2075190048000.0002</v>
      </c>
      <c r="I221" s="51">
        <v>72.055210000000002</v>
      </c>
      <c r="J221" s="51">
        <v>75.58681</v>
      </c>
      <c r="K221" s="28">
        <v>84012.5</v>
      </c>
      <c r="L221" s="28">
        <v>2602500000</v>
      </c>
      <c r="M221" s="51">
        <v>13.572480298264463</v>
      </c>
      <c r="N221" s="51">
        <v>1.9208007317203759</v>
      </c>
      <c r="O221" s="51">
        <v>1.05128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9">
        <v>15.838390550273928</v>
      </c>
      <c r="AO221" s="49">
        <v>14.275400996832987</v>
      </c>
      <c r="AP221" s="49">
        <v>13.43345578518541</v>
      </c>
      <c r="AQ221" s="49">
        <v>64.161683425631651</v>
      </c>
      <c r="AR221" s="49">
        <v>36.600879928600747</v>
      </c>
      <c r="AS221" s="49">
        <v>29.647400529916673</v>
      </c>
      <c r="AT221" s="28">
        <v>800</v>
      </c>
      <c r="AU221" s="28">
        <v>1000</v>
      </c>
      <c r="AV221" s="28" t="s">
        <v>4748</v>
      </c>
    </row>
    <row r="222" spans="1:48" x14ac:dyDescent="0.25">
      <c r="A222" s="162">
        <v>219</v>
      </c>
      <c r="B222" s="3" t="s">
        <v>355</v>
      </c>
      <c r="C222" s="3" t="s">
        <v>694</v>
      </c>
      <c r="D222" s="6">
        <v>800</v>
      </c>
      <c r="E222" s="171">
        <v>0</v>
      </c>
      <c r="F222" s="171">
        <v>-27.272729999999999</v>
      </c>
      <c r="G222" s="171">
        <v>-33.333329999999997</v>
      </c>
      <c r="H222" s="6">
        <v>12800000000</v>
      </c>
      <c r="I222" s="154">
        <v>16</v>
      </c>
      <c r="J222" s="154">
        <v>87.415629999999993</v>
      </c>
      <c r="K222" s="6">
        <v>5000</v>
      </c>
      <c r="L222" s="6">
        <v>4000000</v>
      </c>
      <c r="M222" s="154" t="s">
        <v>4942</v>
      </c>
      <c r="N222" s="154" t="s">
        <v>4942</v>
      </c>
      <c r="O222" s="154">
        <v>0.49002869999999998</v>
      </c>
      <c r="P222" s="172">
        <v>39996.780179000001</v>
      </c>
      <c r="Q222" s="168">
        <v>-0.64776723755069043</v>
      </c>
      <c r="R222" s="172">
        <v>4003.4521920000002</v>
      </c>
      <c r="S222" s="168">
        <v>-0.89990563805178547</v>
      </c>
      <c r="T222" s="172">
        <v>27887.934057999999</v>
      </c>
      <c r="U222" s="168">
        <v>5.9659715466885732</v>
      </c>
      <c r="V222" s="172">
        <v>39.115499999999997</v>
      </c>
      <c r="W222" s="173">
        <v>-0.99846237923305703</v>
      </c>
      <c r="X222" s="172">
        <v>-47282.027957999999</v>
      </c>
      <c r="Y222" s="173">
        <v>-1209.7798432335007</v>
      </c>
      <c r="Z222" s="172">
        <v>-118600.465518</v>
      </c>
      <c r="AA222" s="173">
        <v>1.5083624928979615</v>
      </c>
      <c r="AB222" s="172">
        <v>-45</v>
      </c>
      <c r="AC222" s="168">
        <v>-1.0175987485334377</v>
      </c>
      <c r="AD222" s="172">
        <v>-2960</v>
      </c>
      <c r="AE222" s="168">
        <v>64.777777777777771</v>
      </c>
      <c r="AF222" s="172">
        <v>-7413</v>
      </c>
      <c r="AG222" s="168">
        <v>1.5043918918918919</v>
      </c>
      <c r="AH222" s="171">
        <v>1.0653447083179054E-2</v>
      </c>
      <c r="AI222" s="171">
        <v>-11.2242406310581</v>
      </c>
      <c r="AJ222" s="171">
        <v>-34.551314439965047</v>
      </c>
      <c r="AK222" s="171">
        <v>-0.41412888325699643</v>
      </c>
      <c r="AL222" s="171">
        <v>-30.360758816672924</v>
      </c>
      <c r="AM222" s="171">
        <v>-162.47993688369698</v>
      </c>
      <c r="AN222" s="170">
        <v>35.956851360627617</v>
      </c>
      <c r="AO222" s="170">
        <v>-94.202720605386943</v>
      </c>
      <c r="AP222" s="170">
        <v>12.249913022940495</v>
      </c>
      <c r="AQ222" s="170">
        <v>67.798607130866273</v>
      </c>
      <c r="AR222" s="170">
        <v>137.46970672874872</v>
      </c>
      <c r="AS222" s="170">
        <v>1240.535638429925</v>
      </c>
      <c r="AT222" s="6">
        <v>0</v>
      </c>
      <c r="AU222" s="6" t="s">
        <v>4748</v>
      </c>
      <c r="AV222" s="6">
        <v>0</v>
      </c>
    </row>
    <row r="223" spans="1:48" x14ac:dyDescent="0.25">
      <c r="A223" s="162">
        <v>220</v>
      </c>
      <c r="B223" s="3" t="s">
        <v>2453</v>
      </c>
      <c r="C223" s="3" t="s">
        <v>2176</v>
      </c>
      <c r="D223" s="28" t="s">
        <v>4942</v>
      </c>
      <c r="E223" s="25" t="s">
        <v>4942</v>
      </c>
      <c r="F223" s="25" t="s">
        <v>4942</v>
      </c>
      <c r="G223" s="25" t="s">
        <v>4942</v>
      </c>
      <c r="H223" s="28" t="s">
        <v>4942</v>
      </c>
      <c r="I223" s="51">
        <v>1.4325699999999999</v>
      </c>
      <c r="J223" s="51">
        <v>53.542360000000002</v>
      </c>
      <c r="K223" s="28" t="s">
        <v>4942</v>
      </c>
      <c r="L223" s="28" t="s">
        <v>4942</v>
      </c>
      <c r="M223" s="51" t="s">
        <v>4942</v>
      </c>
      <c r="N223" s="51" t="s">
        <v>4942</v>
      </c>
      <c r="O223" s="51" t="s">
        <v>4942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9">
        <v>15.45664933883385</v>
      </c>
      <c r="AO223" s="49">
        <v>12.9752017850301</v>
      </c>
      <c r="AP223" s="49">
        <v>16.478786815893642</v>
      </c>
      <c r="AQ223" s="49">
        <v>449.62437655270719</v>
      </c>
      <c r="AR223" s="49">
        <v>535.34172792982929</v>
      </c>
      <c r="AS223" s="49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62">
        <v>221</v>
      </c>
      <c r="B224" s="3" t="s">
        <v>2456</v>
      </c>
      <c r="C224" s="3" t="s">
        <v>2176</v>
      </c>
      <c r="D224" s="28">
        <v>38400</v>
      </c>
      <c r="E224" s="25">
        <v>-2.7848099999999998</v>
      </c>
      <c r="F224" s="25">
        <v>-3.030303</v>
      </c>
      <c r="G224" s="25">
        <v>-4</v>
      </c>
      <c r="H224" s="28">
        <v>184320000000</v>
      </c>
      <c r="I224" s="51">
        <v>4.8</v>
      </c>
      <c r="J224" s="51">
        <v>19.149999999999999</v>
      </c>
      <c r="K224" s="28">
        <v>20</v>
      </c>
      <c r="L224" s="28">
        <v>877000</v>
      </c>
      <c r="M224" s="51">
        <v>8.096141682479443</v>
      </c>
      <c r="N224" s="51">
        <v>1.405764077642053</v>
      </c>
      <c r="O224" s="51" t="s">
        <v>4942</v>
      </c>
      <c r="P224" s="30" t="s">
        <v>4748</v>
      </c>
      <c r="Q224" s="27" t="s">
        <v>2001</v>
      </c>
      <c r="R224" s="30">
        <v>458874.60284499999</v>
      </c>
      <c r="S224" s="27" t="s">
        <v>2001</v>
      </c>
      <c r="T224" s="30" t="s">
        <v>4748</v>
      </c>
      <c r="U224" s="27" t="s">
        <v>4748</v>
      </c>
      <c r="V224" s="30" t="s">
        <v>4748</v>
      </c>
      <c r="W224" s="32" t="s">
        <v>2001</v>
      </c>
      <c r="X224" s="30">
        <v>19695.088940000001</v>
      </c>
      <c r="Y224" s="32" t="s">
        <v>2001</v>
      </c>
      <c r="Z224" s="30" t="s">
        <v>4748</v>
      </c>
      <c r="AA224" s="32" t="s">
        <v>4748</v>
      </c>
      <c r="AB224" s="30" t="s">
        <v>4748</v>
      </c>
      <c r="AC224" s="27" t="s">
        <v>2001</v>
      </c>
      <c r="AD224" s="30">
        <v>4103</v>
      </c>
      <c r="AE224" s="27" t="s">
        <v>2001</v>
      </c>
      <c r="AF224" s="30" t="s">
        <v>4748</v>
      </c>
      <c r="AG224" s="27" t="s">
        <v>4748</v>
      </c>
      <c r="AH224" s="25" t="s">
        <v>4748</v>
      </c>
      <c r="AI224" s="25" t="s">
        <v>4748</v>
      </c>
      <c r="AJ224" s="25" t="s">
        <v>4748</v>
      </c>
      <c r="AK224" s="25" t="s">
        <v>4748</v>
      </c>
      <c r="AL224" s="25" t="s">
        <v>4748</v>
      </c>
      <c r="AM224" s="25" t="s">
        <v>4748</v>
      </c>
      <c r="AN224" s="49" t="s">
        <v>4748</v>
      </c>
      <c r="AO224" s="49">
        <v>25.847949351222709</v>
      </c>
      <c r="AP224" s="49" t="s">
        <v>4748</v>
      </c>
      <c r="AQ224" s="49" t="s">
        <v>4748</v>
      </c>
      <c r="AR224" s="49">
        <v>0</v>
      </c>
      <c r="AS224" s="49" t="s">
        <v>4748</v>
      </c>
      <c r="AT224" s="28" t="s">
        <v>4748</v>
      </c>
      <c r="AU224" s="28" t="s">
        <v>4748</v>
      </c>
      <c r="AV224" s="28" t="s">
        <v>4748</v>
      </c>
    </row>
    <row r="225" spans="1:48" x14ac:dyDescent="0.25">
      <c r="A225" s="162">
        <v>222</v>
      </c>
      <c r="B225" s="3" t="s">
        <v>2459</v>
      </c>
      <c r="C225" s="3" t="s">
        <v>2176</v>
      </c>
      <c r="D225" s="6" t="s">
        <v>4942</v>
      </c>
      <c r="E225" s="171" t="s">
        <v>4942</v>
      </c>
      <c r="F225" s="171" t="s">
        <v>4942</v>
      </c>
      <c r="G225" s="171" t="s">
        <v>4942</v>
      </c>
      <c r="H225" s="6" t="s">
        <v>4942</v>
      </c>
      <c r="I225" s="154">
        <v>32.405419999999999</v>
      </c>
      <c r="J225" s="154">
        <v>1.022607</v>
      </c>
      <c r="K225" s="6" t="s">
        <v>4942</v>
      </c>
      <c r="L225" s="6" t="s">
        <v>4942</v>
      </c>
      <c r="M225" s="154" t="s">
        <v>4942</v>
      </c>
      <c r="N225" s="154" t="s">
        <v>4942</v>
      </c>
      <c r="O225" s="154" t="s">
        <v>4942</v>
      </c>
      <c r="P225" s="172">
        <v>130359.681887</v>
      </c>
      <c r="Q225" s="168">
        <v>0.41779350197227405</v>
      </c>
      <c r="R225" s="172">
        <v>109190.51645900001</v>
      </c>
      <c r="S225" s="168">
        <v>-0.16239043484587601</v>
      </c>
      <c r="T225" s="172">
        <v>132886.68245299999</v>
      </c>
      <c r="U225" s="168">
        <v>0.21701670403672524</v>
      </c>
      <c r="V225" s="172">
        <v>26914.654116000002</v>
      </c>
      <c r="W225" s="173">
        <v>3.3570580459140391</v>
      </c>
      <c r="X225" s="172">
        <v>19699.693174</v>
      </c>
      <c r="Y225" s="173">
        <v>-0.26806812790177792</v>
      </c>
      <c r="Z225" s="172">
        <v>21673.886652000001</v>
      </c>
      <c r="AA225" s="173">
        <v>0.1002144277356348</v>
      </c>
      <c r="AB225" s="172">
        <v>830.56038952380948</v>
      </c>
      <c r="AC225" s="168">
        <v>1.9840658653715439</v>
      </c>
      <c r="AD225" s="172">
        <v>546.66666666666663</v>
      </c>
      <c r="AE225" s="168">
        <v>-0.34180985084047832</v>
      </c>
      <c r="AF225" s="172">
        <v>602</v>
      </c>
      <c r="AG225" s="168">
        <v>0.10121951219512203</v>
      </c>
      <c r="AH225" s="171">
        <v>7.0666838039638389</v>
      </c>
      <c r="AI225" s="171">
        <v>4.2970312960236283</v>
      </c>
      <c r="AJ225" s="171">
        <v>4.6191023717652389</v>
      </c>
      <c r="AK225" s="171">
        <v>10.04102568954651</v>
      </c>
      <c r="AL225" s="171">
        <v>5.4825510039165257</v>
      </c>
      <c r="AM225" s="171">
        <v>5.7442331927100829</v>
      </c>
      <c r="AN225" s="170">
        <v>42.411219471158788</v>
      </c>
      <c r="AO225" s="170">
        <v>38.487889333118083</v>
      </c>
      <c r="AP225" s="170">
        <v>36.027368683037786</v>
      </c>
      <c r="AQ225" s="170">
        <v>0</v>
      </c>
      <c r="AR225" s="170">
        <v>0</v>
      </c>
      <c r="AS225" s="170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62">
        <v>223</v>
      </c>
      <c r="B226" s="3" t="s">
        <v>356</v>
      </c>
      <c r="C226" s="3" t="s">
        <v>694</v>
      </c>
      <c r="D226" s="28">
        <v>5500</v>
      </c>
      <c r="E226" s="25">
        <v>7.8431369999999996</v>
      </c>
      <c r="F226" s="25">
        <v>5.7692310000000004</v>
      </c>
      <c r="G226" s="25">
        <v>37.5</v>
      </c>
      <c r="H226" s="28">
        <v>94600000000</v>
      </c>
      <c r="I226" s="51">
        <v>17.2</v>
      </c>
      <c r="J226" s="51">
        <v>68.212490000000003</v>
      </c>
      <c r="K226" s="28">
        <v>2470</v>
      </c>
      <c r="L226" s="28">
        <v>12204500</v>
      </c>
      <c r="M226" s="51" t="s">
        <v>4942</v>
      </c>
      <c r="N226" s="51">
        <v>0.48452057072050048</v>
      </c>
      <c r="O226" s="51">
        <v>0.2460851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9">
        <v>19.911871588754472</v>
      </c>
      <c r="AO226" s="49">
        <v>15.037481208370696</v>
      </c>
      <c r="AP226" s="49">
        <v>11.368692965329775</v>
      </c>
      <c r="AQ226" s="49">
        <v>20.529232379972033</v>
      </c>
      <c r="AR226" s="49">
        <v>15.15900261594418</v>
      </c>
      <c r="AS226" s="49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62">
        <v>224</v>
      </c>
      <c r="B227" s="3" t="s">
        <v>62</v>
      </c>
      <c r="C227" s="3" t="s">
        <v>1</v>
      </c>
      <c r="D227" s="28">
        <v>8700</v>
      </c>
      <c r="E227" s="25">
        <v>0</v>
      </c>
      <c r="F227" s="25">
        <v>8.75</v>
      </c>
      <c r="G227" s="25">
        <v>-8.7093389999999999</v>
      </c>
      <c r="H227" s="28">
        <v>63316686000</v>
      </c>
      <c r="I227" s="51">
        <v>7.2777799999999999</v>
      </c>
      <c r="J227" s="51">
        <v>55.24033</v>
      </c>
      <c r="K227" s="28">
        <v>22762</v>
      </c>
      <c r="L227" s="28">
        <v>195051000</v>
      </c>
      <c r="M227" s="51">
        <v>2.0078434674155043</v>
      </c>
      <c r="N227" s="51">
        <v>0.37921747656819133</v>
      </c>
      <c r="O227" s="51">
        <v>0.16153799999999999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9">
        <v>13.697481086154252</v>
      </c>
      <c r="AO227" s="49">
        <v>9.0610173434961805</v>
      </c>
      <c r="AP227" s="49">
        <v>8.8140453405510364</v>
      </c>
      <c r="AQ227" s="49">
        <v>49.412961130572199</v>
      </c>
      <c r="AR227" s="49">
        <v>65.392854468837214</v>
      </c>
      <c r="AS227" s="49">
        <v>30.621646627550053</v>
      </c>
      <c r="AT227" s="28">
        <v>0</v>
      </c>
      <c r="AU227" s="28">
        <v>0</v>
      </c>
      <c r="AV227" s="28">
        <v>0</v>
      </c>
    </row>
    <row r="228" spans="1:48" s="50" customFormat="1" x14ac:dyDescent="0.25">
      <c r="A228" s="163">
        <v>225</v>
      </c>
      <c r="B228" s="3" t="s">
        <v>63</v>
      </c>
      <c r="C228" s="3" t="s">
        <v>1</v>
      </c>
      <c r="D228" s="28">
        <v>11600</v>
      </c>
      <c r="E228" s="25">
        <v>-11.78707</v>
      </c>
      <c r="F228" s="25">
        <v>-33.714289999999998</v>
      </c>
      <c r="G228" s="25">
        <v>-49.565219999999997</v>
      </c>
      <c r="H228" s="28">
        <v>140405379200</v>
      </c>
      <c r="I228" s="51">
        <v>12.103909999999999</v>
      </c>
      <c r="J228" s="51" t="s">
        <v>4942</v>
      </c>
      <c r="K228" s="28">
        <v>6.5</v>
      </c>
      <c r="L228" s="28">
        <v>63200</v>
      </c>
      <c r="M228" s="51">
        <v>8.2387322617777272</v>
      </c>
      <c r="N228" s="51">
        <v>0.80523796375058643</v>
      </c>
      <c r="O228" s="51" t="s">
        <v>4942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9">
        <v>3.2340623623040243</v>
      </c>
      <c r="AO228" s="49">
        <v>2.965592921065352</v>
      </c>
      <c r="AP228" s="49">
        <v>3.0527243787727754</v>
      </c>
      <c r="AQ228" s="49">
        <v>175.54280092395149</v>
      </c>
      <c r="AR228" s="49">
        <v>196.75473683304131</v>
      </c>
      <c r="AS228" s="49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62">
        <v>226</v>
      </c>
      <c r="B229" s="3" t="s">
        <v>2462</v>
      </c>
      <c r="C229" s="3" t="s">
        <v>2176</v>
      </c>
      <c r="D229" s="28">
        <v>9400</v>
      </c>
      <c r="E229" s="25">
        <v>0</v>
      </c>
      <c r="F229" s="25">
        <v>-27.692309999999999</v>
      </c>
      <c r="G229" s="25">
        <v>0</v>
      </c>
      <c r="H229" s="28">
        <v>146028060000</v>
      </c>
      <c r="I229" s="51">
        <v>15.534899999999999</v>
      </c>
      <c r="J229" s="51">
        <v>27.194900000000001</v>
      </c>
      <c r="K229" s="28">
        <v>3810</v>
      </c>
      <c r="L229" s="28">
        <v>35814000</v>
      </c>
      <c r="M229" s="51">
        <v>16.291161178509533</v>
      </c>
      <c r="N229" s="51">
        <v>0.87392685636261103</v>
      </c>
      <c r="O229" s="51" t="s">
        <v>4942</v>
      </c>
      <c r="P229" s="30" t="s">
        <v>4748</v>
      </c>
      <c r="Q229" s="27" t="s">
        <v>2001</v>
      </c>
      <c r="R229" s="30" t="s">
        <v>4748</v>
      </c>
      <c r="S229" s="27" t="s">
        <v>2001</v>
      </c>
      <c r="T229" s="30" t="s">
        <v>4748</v>
      </c>
      <c r="U229" s="27" t="s">
        <v>4748</v>
      </c>
      <c r="V229" s="30" t="s">
        <v>4748</v>
      </c>
      <c r="W229" s="32" t="s">
        <v>2001</v>
      </c>
      <c r="X229" s="30" t="s">
        <v>4748</v>
      </c>
      <c r="Y229" s="32" t="s">
        <v>2001</v>
      </c>
      <c r="Z229" s="30" t="s">
        <v>4748</v>
      </c>
      <c r="AA229" s="32" t="s">
        <v>4748</v>
      </c>
      <c r="AB229" s="30" t="s">
        <v>4748</v>
      </c>
      <c r="AC229" s="27" t="s">
        <v>2001</v>
      </c>
      <c r="AD229" s="30" t="s">
        <v>4748</v>
      </c>
      <c r="AE229" s="27" t="s">
        <v>2001</v>
      </c>
      <c r="AF229" s="30" t="s">
        <v>4748</v>
      </c>
      <c r="AG229" s="27" t="s">
        <v>4748</v>
      </c>
      <c r="AH229" s="25" t="s">
        <v>4748</v>
      </c>
      <c r="AI229" s="25" t="s">
        <v>4748</v>
      </c>
      <c r="AJ229" s="25" t="s">
        <v>4748</v>
      </c>
      <c r="AK229" s="25" t="s">
        <v>4748</v>
      </c>
      <c r="AL229" s="25" t="s">
        <v>4748</v>
      </c>
      <c r="AM229" s="25" t="s">
        <v>4748</v>
      </c>
      <c r="AN229" s="49" t="s">
        <v>4748</v>
      </c>
      <c r="AO229" s="49" t="s">
        <v>4748</v>
      </c>
      <c r="AP229" s="49" t="s">
        <v>4748</v>
      </c>
      <c r="AQ229" s="49" t="s">
        <v>4748</v>
      </c>
      <c r="AR229" s="49" t="s">
        <v>4748</v>
      </c>
      <c r="AS229" s="49" t="s">
        <v>4748</v>
      </c>
      <c r="AT229" s="28" t="s">
        <v>4748</v>
      </c>
      <c r="AU229" s="28" t="s">
        <v>4748</v>
      </c>
      <c r="AV229" s="28" t="s">
        <v>4748</v>
      </c>
    </row>
    <row r="230" spans="1:48" x14ac:dyDescent="0.25">
      <c r="A230" s="162">
        <v>227</v>
      </c>
      <c r="B230" s="3" t="s">
        <v>64</v>
      </c>
      <c r="C230" s="3" t="s">
        <v>1</v>
      </c>
      <c r="D230" s="28">
        <v>23200</v>
      </c>
      <c r="E230" s="25">
        <v>3.1111110000000002</v>
      </c>
      <c r="F230" s="25">
        <v>40.606059999999999</v>
      </c>
      <c r="G230" s="25">
        <v>369.63560000000001</v>
      </c>
      <c r="H230" s="28">
        <v>306732628800</v>
      </c>
      <c r="I230" s="51">
        <v>13.22123</v>
      </c>
      <c r="J230" s="51">
        <v>60.146839999999997</v>
      </c>
      <c r="K230" s="28">
        <v>83167</v>
      </c>
      <c r="L230" s="28">
        <v>2063600000</v>
      </c>
      <c r="M230" s="51">
        <v>3.0414616493623865</v>
      </c>
      <c r="N230" s="51">
        <v>2.250153039643775</v>
      </c>
      <c r="O230" s="51">
        <v>0.31247789999999998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9">
        <v>15.017017868052084</v>
      </c>
      <c r="AO230" s="49">
        <v>8.0861129291609259</v>
      </c>
      <c r="AP230" s="49">
        <v>14.265873947109231</v>
      </c>
      <c r="AQ230" s="49">
        <v>603.36792472133993</v>
      </c>
      <c r="AR230" s="49">
        <v>1890.1232596256223</v>
      </c>
      <c r="AS230" s="49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62">
        <v>228</v>
      </c>
      <c r="B231" s="3" t="s">
        <v>2465</v>
      </c>
      <c r="C231" s="3" t="s">
        <v>2176</v>
      </c>
      <c r="D231" s="6">
        <v>22500</v>
      </c>
      <c r="E231" s="171">
        <v>9.7560979999999997</v>
      </c>
      <c r="F231" s="171">
        <v>13.065329999999999</v>
      </c>
      <c r="G231" s="171">
        <v>-30.76923</v>
      </c>
      <c r="H231" s="6">
        <v>255697312499.99997</v>
      </c>
      <c r="I231" s="154">
        <v>11.364329999999999</v>
      </c>
      <c r="J231" s="154">
        <v>33.632089999999998</v>
      </c>
      <c r="K231" s="6">
        <v>300</v>
      </c>
      <c r="L231" s="6">
        <v>6734500</v>
      </c>
      <c r="M231" s="154">
        <v>8.2266910420475323</v>
      </c>
      <c r="N231" s="154">
        <v>1.7495616132739895</v>
      </c>
      <c r="O231" s="154">
        <v>0.45021670000000003</v>
      </c>
      <c r="P231" s="172">
        <v>323145.40138</v>
      </c>
      <c r="Q231" s="168">
        <v>7.8959610863052143E-2</v>
      </c>
      <c r="R231" s="172">
        <v>324648.87809299998</v>
      </c>
      <c r="S231" s="168">
        <v>4.6526322410262999E-3</v>
      </c>
      <c r="T231" s="172">
        <v>318188.13974700001</v>
      </c>
      <c r="U231" s="168">
        <v>-1.9900695126225585E-2</v>
      </c>
      <c r="V231" s="172">
        <v>34267.419295</v>
      </c>
      <c r="W231" s="173">
        <v>7.8304325187459334E-2</v>
      </c>
      <c r="X231" s="172">
        <v>35700.197441999997</v>
      </c>
      <c r="Y231" s="173">
        <v>4.1811673492700319E-2</v>
      </c>
      <c r="Z231" s="172">
        <v>33782.898612999998</v>
      </c>
      <c r="AA231" s="173">
        <v>-5.3705552528523728E-2</v>
      </c>
      <c r="AB231" s="172">
        <v>2653.3333333333335</v>
      </c>
      <c r="AC231" s="168">
        <v>7.8225533355909205E-2</v>
      </c>
      <c r="AD231" s="172">
        <v>2764.166666666667</v>
      </c>
      <c r="AE231" s="168">
        <v>4.1771356783919744E-2</v>
      </c>
      <c r="AF231" s="172">
        <v>2735</v>
      </c>
      <c r="AG231" s="168">
        <v>-1.0551703346397455E-2</v>
      </c>
      <c r="AH231" s="171">
        <v>17.564322514163948</v>
      </c>
      <c r="AI231" s="171">
        <v>19.343064244071318</v>
      </c>
      <c r="AJ231" s="171">
        <v>17.65932462927519</v>
      </c>
      <c r="AK231" s="171">
        <v>22.194400541642569</v>
      </c>
      <c r="AL231" s="171">
        <v>22.766371815478379</v>
      </c>
      <c r="AM231" s="171">
        <v>21.424900897421139</v>
      </c>
      <c r="AN231" s="170">
        <v>36.371765227686872</v>
      </c>
      <c r="AO231" s="170">
        <v>34.91974588790189</v>
      </c>
      <c r="AP231" s="170">
        <v>34.169979527662484</v>
      </c>
      <c r="AQ231" s="170">
        <v>11.082826572515639</v>
      </c>
      <c r="AR231" s="170">
        <v>0</v>
      </c>
      <c r="AS231" s="170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62">
        <v>229</v>
      </c>
      <c r="B232" s="3" t="s">
        <v>65</v>
      </c>
      <c r="C232" s="3" t="s">
        <v>1</v>
      </c>
      <c r="D232" s="28">
        <v>26000</v>
      </c>
      <c r="E232" s="25">
        <v>-1.328273</v>
      </c>
      <c r="F232" s="25">
        <v>0</v>
      </c>
      <c r="G232" s="25">
        <v>-10.34483</v>
      </c>
      <c r="H232" s="28">
        <v>701991498000</v>
      </c>
      <c r="I232" s="51">
        <v>26.999669999999998</v>
      </c>
      <c r="J232" s="51">
        <v>43.994149999999998</v>
      </c>
      <c r="K232" s="28">
        <v>24788.5</v>
      </c>
      <c r="L232" s="28">
        <v>650850000</v>
      </c>
      <c r="M232" s="51">
        <v>6.2808560854965547</v>
      </c>
      <c r="N232" s="51">
        <v>1.2761748771650232</v>
      </c>
      <c r="O232" s="51">
        <v>0.50416490000000003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9">
        <v>24.486550114410942</v>
      </c>
      <c r="AO232" s="49">
        <v>26.781131161276761</v>
      </c>
      <c r="AP232" s="49">
        <v>18.042886187301178</v>
      </c>
      <c r="AQ232" s="49">
        <v>18.822153382250782</v>
      </c>
      <c r="AR232" s="49">
        <v>10.214194069803959</v>
      </c>
      <c r="AS232" s="49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62">
        <v>230</v>
      </c>
      <c r="B233" s="3" t="s">
        <v>2468</v>
      </c>
      <c r="C233" s="3" t="s">
        <v>2176</v>
      </c>
      <c r="D233" s="28">
        <v>13200</v>
      </c>
      <c r="E233" s="25">
        <v>14.78261</v>
      </c>
      <c r="F233" s="25">
        <v>32</v>
      </c>
      <c r="G233" s="25">
        <v>-8.9655170000000002</v>
      </c>
      <c r="H233" s="28">
        <v>323915446800.00006</v>
      </c>
      <c r="I233" s="51">
        <v>24.53905</v>
      </c>
      <c r="J233" s="51">
        <v>7.2134010000000002</v>
      </c>
      <c r="K233" s="28">
        <v>5</v>
      </c>
      <c r="L233" s="28">
        <v>66000</v>
      </c>
      <c r="M233" s="51" t="s">
        <v>4942</v>
      </c>
      <c r="N233" s="51">
        <v>1.3642875947375355</v>
      </c>
      <c r="O233" s="51" t="s">
        <v>4942</v>
      </c>
      <c r="P233" s="30">
        <v>52278.611604999998</v>
      </c>
      <c r="Q233" s="27" t="s">
        <v>2001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2001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2001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4748</v>
      </c>
      <c r="AI233" s="25">
        <v>-1.0790140386100462</v>
      </c>
      <c r="AJ233" s="25">
        <v>-1.0511384672967259</v>
      </c>
      <c r="AK233" s="25" t="s">
        <v>4748</v>
      </c>
      <c r="AL233" s="25">
        <v>-1.1504962163748207</v>
      </c>
      <c r="AM233" s="25">
        <v>-1.0851581451566776</v>
      </c>
      <c r="AN233" s="49">
        <v>27.263065797709231</v>
      </c>
      <c r="AO233" s="49">
        <v>20.982954505206809</v>
      </c>
      <c r="AP233" s="49">
        <v>21.568641992086224</v>
      </c>
      <c r="AQ233" s="49">
        <v>0</v>
      </c>
      <c r="AR233" s="49">
        <v>0</v>
      </c>
      <c r="AS233" s="49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62">
        <v>231</v>
      </c>
      <c r="B234" s="3" t="s">
        <v>2471</v>
      </c>
      <c r="C234" s="3" t="s">
        <v>2176</v>
      </c>
      <c r="D234" s="28" t="s">
        <v>4942</v>
      </c>
      <c r="E234" s="25" t="s">
        <v>4942</v>
      </c>
      <c r="F234" s="25" t="s">
        <v>4942</v>
      </c>
      <c r="G234" s="25" t="s">
        <v>4942</v>
      </c>
      <c r="H234" s="28" t="s">
        <v>4942</v>
      </c>
      <c r="I234" s="51">
        <v>8.7999999999999989</v>
      </c>
      <c r="J234" s="51">
        <v>41.559330000000003</v>
      </c>
      <c r="K234" s="28">
        <v>0</v>
      </c>
      <c r="L234" s="28" t="s">
        <v>4942</v>
      </c>
      <c r="M234" s="51" t="s">
        <v>4942</v>
      </c>
      <c r="N234" s="51" t="s">
        <v>4942</v>
      </c>
      <c r="O234" s="51" t="s">
        <v>4942</v>
      </c>
      <c r="P234" s="30">
        <v>263500.00897199998</v>
      </c>
      <c r="Q234" s="27" t="s">
        <v>2001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2001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2001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4748</v>
      </c>
      <c r="AI234" s="25">
        <v>3.2903106491185827</v>
      </c>
      <c r="AJ234" s="25">
        <v>2.9093431711578068</v>
      </c>
      <c r="AK234" s="25" t="s">
        <v>4748</v>
      </c>
      <c r="AL234" s="25">
        <v>12.595449367293401</v>
      </c>
      <c r="AM234" s="25">
        <v>11.0816133823078</v>
      </c>
      <c r="AN234" s="49">
        <v>18.487218380010152</v>
      </c>
      <c r="AO234" s="49">
        <v>14.686723921791533</v>
      </c>
      <c r="AP234" s="49">
        <v>13.112732201866507</v>
      </c>
      <c r="AQ234" s="49">
        <v>1.9986858293390066</v>
      </c>
      <c r="AR234" s="49">
        <v>6.024214511246698</v>
      </c>
      <c r="AS234" s="49">
        <v>16.910876484820868</v>
      </c>
      <c r="AT234" s="28" t="s">
        <v>4748</v>
      </c>
      <c r="AU234" s="28">
        <v>1023</v>
      </c>
      <c r="AV234" s="28">
        <v>898</v>
      </c>
    </row>
    <row r="235" spans="1:48" x14ac:dyDescent="0.25">
      <c r="A235" s="162">
        <v>232</v>
      </c>
      <c r="B235" s="3" t="s">
        <v>2474</v>
      </c>
      <c r="C235" s="3" t="s">
        <v>2176</v>
      </c>
      <c r="D235" s="28">
        <v>3300</v>
      </c>
      <c r="E235" s="25">
        <v>26.923079999999999</v>
      </c>
      <c r="F235" s="25">
        <v>6.451613</v>
      </c>
      <c r="G235" s="25">
        <v>3.125</v>
      </c>
      <c r="H235" s="28">
        <v>32719727700.000004</v>
      </c>
      <c r="I235" s="51">
        <v>9.9150600000000004</v>
      </c>
      <c r="J235" s="51">
        <v>38.317830000000001</v>
      </c>
      <c r="K235" s="28">
        <v>75</v>
      </c>
      <c r="L235" s="28">
        <v>243500</v>
      </c>
      <c r="M235" s="51" t="s">
        <v>4942</v>
      </c>
      <c r="N235" s="51" t="s">
        <v>4942</v>
      </c>
      <c r="O235" s="51" t="s">
        <v>4942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4748</v>
      </c>
      <c r="AM235" s="25" t="s">
        <v>4748</v>
      </c>
      <c r="AN235" s="49">
        <v>5.5819096308672211</v>
      </c>
      <c r="AO235" s="49">
        <v>2.5325392595665686</v>
      </c>
      <c r="AP235" s="49">
        <v>-16.967739214764734</v>
      </c>
      <c r="AQ235" s="49">
        <v>3560.4409542318194</v>
      </c>
      <c r="AR235" s="49" t="s">
        <v>4748</v>
      </c>
      <c r="AS235" s="49" t="s">
        <v>4748</v>
      </c>
      <c r="AT235" s="28">
        <v>0</v>
      </c>
      <c r="AU235" s="28">
        <v>0</v>
      </c>
      <c r="AV235" s="28">
        <v>0</v>
      </c>
    </row>
    <row r="236" spans="1:48" x14ac:dyDescent="0.25">
      <c r="A236" s="162">
        <v>233</v>
      </c>
      <c r="B236" s="3" t="s">
        <v>66</v>
      </c>
      <c r="C236" s="3" t="s">
        <v>1</v>
      </c>
      <c r="D236" s="6">
        <v>55000</v>
      </c>
      <c r="E236" s="171">
        <v>-3.508772</v>
      </c>
      <c r="F236" s="171">
        <v>5.7692310000000004</v>
      </c>
      <c r="G236" s="171">
        <v>-8.3333329999999997</v>
      </c>
      <c r="H236" s="6">
        <v>776634540000</v>
      </c>
      <c r="I236" s="154">
        <v>14.12063</v>
      </c>
      <c r="J236" s="154">
        <v>13.49579</v>
      </c>
      <c r="K236" s="6">
        <v>307</v>
      </c>
      <c r="L236" s="6">
        <v>17800000</v>
      </c>
      <c r="M236" s="154">
        <v>9.9099688019082919</v>
      </c>
      <c r="N236" s="154">
        <v>1.7142044719366354</v>
      </c>
      <c r="O236" s="154">
        <v>0.36339860000000002</v>
      </c>
      <c r="P236" s="172">
        <v>4208484.6850990001</v>
      </c>
      <c r="Q236" s="168">
        <v>-0.22853391574286419</v>
      </c>
      <c r="R236" s="172">
        <v>3471396.9192639999</v>
      </c>
      <c r="S236" s="168">
        <v>-0.17514326913076572</v>
      </c>
      <c r="T236" s="172">
        <v>3837296.198942</v>
      </c>
      <c r="U236" s="168">
        <v>0.10540404574524354</v>
      </c>
      <c r="V236" s="172">
        <v>100001.19424700001</v>
      </c>
      <c r="W236" s="173">
        <v>1.3799604461228427</v>
      </c>
      <c r="X236" s="172">
        <v>109726.21047000001</v>
      </c>
      <c r="Y236" s="173">
        <v>9.7249000836725052E-2</v>
      </c>
      <c r="Z236" s="172">
        <v>95098.104063000006</v>
      </c>
      <c r="AA236" s="173">
        <v>-0.13331460500041087</v>
      </c>
      <c r="AB236" s="172">
        <v>6374</v>
      </c>
      <c r="AC236" s="168">
        <v>1.1183117314722497</v>
      </c>
      <c r="AD236" s="172">
        <v>7119</v>
      </c>
      <c r="AE236" s="168">
        <v>0.11688107938500147</v>
      </c>
      <c r="AF236" s="172">
        <v>6735</v>
      </c>
      <c r="AG236" s="168">
        <v>-5.3940160134850403E-2</v>
      </c>
      <c r="AH236" s="171">
        <v>22.78474126939863</v>
      </c>
      <c r="AI236" s="171">
        <v>22.416796298100746</v>
      </c>
      <c r="AJ236" s="171">
        <v>17.960445635709192</v>
      </c>
      <c r="AK236" s="171">
        <v>22.947434384189201</v>
      </c>
      <c r="AL236" s="171">
        <v>24.487512304694331</v>
      </c>
      <c r="AM236" s="171">
        <v>21.321585404384891</v>
      </c>
      <c r="AN236" s="170">
        <v>7.0129478090059205</v>
      </c>
      <c r="AO236" s="170">
        <v>8.2066172510863566</v>
      </c>
      <c r="AP236" s="170">
        <v>7.2217175813117045</v>
      </c>
      <c r="AQ236" s="170">
        <v>0</v>
      </c>
      <c r="AR236" s="170">
        <v>9.9920576960449772</v>
      </c>
      <c r="AS236" s="170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62">
        <v>234</v>
      </c>
      <c r="B237" s="3" t="s">
        <v>357</v>
      </c>
      <c r="C237" s="3" t="s">
        <v>694</v>
      </c>
      <c r="D237" s="28">
        <v>31400</v>
      </c>
      <c r="E237" s="25">
        <v>6.0810810000000002</v>
      </c>
      <c r="F237" s="25">
        <v>0</v>
      </c>
      <c r="G237" s="25">
        <v>-24.337350000000001</v>
      </c>
      <c r="H237" s="28">
        <v>128157530000.00002</v>
      </c>
      <c r="I237" s="51">
        <v>4.0814500000000002</v>
      </c>
      <c r="J237" s="51">
        <v>53.992010000000001</v>
      </c>
      <c r="K237" s="28">
        <v>10</v>
      </c>
      <c r="L237" s="28">
        <v>308000</v>
      </c>
      <c r="M237" s="51">
        <v>9.7771949706026877</v>
      </c>
      <c r="N237" s="51">
        <v>1.5146191288982795</v>
      </c>
      <c r="O237" s="51">
        <v>0.29000150000000002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9">
        <v>18.453821422396032</v>
      </c>
      <c r="AO237" s="49">
        <v>21.559452121519307</v>
      </c>
      <c r="AP237" s="49">
        <v>20.968688565558136</v>
      </c>
      <c r="AQ237" s="49">
        <v>36.77183989849086</v>
      </c>
      <c r="AR237" s="49">
        <v>42.863803874383088</v>
      </c>
      <c r="AS237" s="49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62">
        <v>235</v>
      </c>
      <c r="B238" s="3" t="s">
        <v>2477</v>
      </c>
      <c r="C238" s="3" t="s">
        <v>2176</v>
      </c>
      <c r="D238" s="28" t="s">
        <v>4942</v>
      </c>
      <c r="E238" s="25" t="s">
        <v>4942</v>
      </c>
      <c r="F238" s="25" t="s">
        <v>4942</v>
      </c>
      <c r="G238" s="25" t="s">
        <v>4942</v>
      </c>
      <c r="H238" s="28" t="s">
        <v>4942</v>
      </c>
      <c r="I238" s="51">
        <v>4.3999999999999995</v>
      </c>
      <c r="J238" s="51">
        <v>100</v>
      </c>
      <c r="K238" s="28" t="s">
        <v>4942</v>
      </c>
      <c r="L238" s="28" t="s">
        <v>4942</v>
      </c>
      <c r="M238" s="51" t="s">
        <v>4942</v>
      </c>
      <c r="N238" s="51" t="s">
        <v>4942</v>
      </c>
      <c r="O238" s="51" t="s">
        <v>4942</v>
      </c>
      <c r="P238" s="30" t="s">
        <v>4748</v>
      </c>
      <c r="Q238" s="27" t="s">
        <v>2001</v>
      </c>
      <c r="R238" s="30">
        <v>95119.908272999994</v>
      </c>
      <c r="S238" s="27" t="s">
        <v>2001</v>
      </c>
      <c r="T238" s="30">
        <v>101896.43998900001</v>
      </c>
      <c r="U238" s="27">
        <v>7.1241991703260996E-2</v>
      </c>
      <c r="V238" s="30" t="s">
        <v>4748</v>
      </c>
      <c r="W238" s="32" t="s">
        <v>2001</v>
      </c>
      <c r="X238" s="30">
        <v>9171.3555589999996</v>
      </c>
      <c r="Y238" s="32" t="s">
        <v>2001</v>
      </c>
      <c r="Z238" s="30">
        <v>8641.7779599999994</v>
      </c>
      <c r="AA238" s="32">
        <v>-5.7742565490258101E-2</v>
      </c>
      <c r="AB238" s="30" t="s">
        <v>4748</v>
      </c>
      <c r="AC238" s="27" t="s">
        <v>2001</v>
      </c>
      <c r="AD238" s="30">
        <v>2084.398991</v>
      </c>
      <c r="AE238" s="27" t="s">
        <v>2001</v>
      </c>
      <c r="AF238" s="30">
        <v>1669</v>
      </c>
      <c r="AG238" s="27">
        <v>-0.19928957593704766</v>
      </c>
      <c r="AH238" s="25" t="s">
        <v>4748</v>
      </c>
      <c r="AI238" s="25" t="s">
        <v>4748</v>
      </c>
      <c r="AJ238" s="25">
        <v>9.3166763478706205</v>
      </c>
      <c r="AK238" s="25" t="s">
        <v>4748</v>
      </c>
      <c r="AL238" s="25" t="s">
        <v>4748</v>
      </c>
      <c r="AM238" s="25">
        <v>14.478831417739205</v>
      </c>
      <c r="AN238" s="49" t="s">
        <v>4748</v>
      </c>
      <c r="AO238" s="49">
        <v>30.548980289805662</v>
      </c>
      <c r="AP238" s="49">
        <v>30.722242316198145</v>
      </c>
      <c r="AQ238" s="49" t="s">
        <v>4748</v>
      </c>
      <c r="AR238" s="49">
        <v>0</v>
      </c>
      <c r="AS238" s="49">
        <v>0</v>
      </c>
      <c r="AT238" s="28" t="s">
        <v>4748</v>
      </c>
      <c r="AU238" s="28">
        <v>1667</v>
      </c>
      <c r="AV238" s="28">
        <v>1570</v>
      </c>
    </row>
    <row r="239" spans="1:48" x14ac:dyDescent="0.25">
      <c r="A239" s="162">
        <v>236</v>
      </c>
      <c r="B239" s="3" t="s">
        <v>2480</v>
      </c>
      <c r="C239" s="3" t="s">
        <v>2176</v>
      </c>
      <c r="D239" s="28">
        <v>2000</v>
      </c>
      <c r="E239" s="25">
        <v>0</v>
      </c>
      <c r="F239" s="25">
        <v>-13.043480000000001</v>
      </c>
      <c r="G239" s="25">
        <v>42.857140000000001</v>
      </c>
      <c r="H239" s="28">
        <v>73010000000</v>
      </c>
      <c r="I239" s="51">
        <v>36.504999999999995</v>
      </c>
      <c r="J239" s="51">
        <v>100</v>
      </c>
      <c r="K239" s="28">
        <v>125</v>
      </c>
      <c r="L239" s="28">
        <v>250000</v>
      </c>
      <c r="M239" s="51">
        <v>86.956521739130437</v>
      </c>
      <c r="N239" s="51" t="s">
        <v>4942</v>
      </c>
      <c r="O239" s="51" t="s">
        <v>4942</v>
      </c>
      <c r="P239" s="30" t="s">
        <v>4748</v>
      </c>
      <c r="Q239" s="27" t="s">
        <v>2001</v>
      </c>
      <c r="R239" s="30">
        <v>51507.649075000001</v>
      </c>
      <c r="S239" s="27" t="s">
        <v>2001</v>
      </c>
      <c r="T239" s="30">
        <v>81593.456993</v>
      </c>
      <c r="U239" s="27">
        <v>0.58410369058374656</v>
      </c>
      <c r="V239" s="30" t="s">
        <v>4748</v>
      </c>
      <c r="W239" s="32" t="s">
        <v>2001</v>
      </c>
      <c r="X239" s="30">
        <v>-2135.0367510000001</v>
      </c>
      <c r="Y239" s="32" t="s">
        <v>2001</v>
      </c>
      <c r="Z239" s="30">
        <v>1034.031189</v>
      </c>
      <c r="AA239" s="32">
        <v>-1.4843154051168834</v>
      </c>
      <c r="AB239" s="30" t="s">
        <v>4748</v>
      </c>
      <c r="AC239" s="27" t="s">
        <v>2001</v>
      </c>
      <c r="AD239" s="30">
        <v>-58</v>
      </c>
      <c r="AE239" s="27" t="s">
        <v>2001</v>
      </c>
      <c r="AF239" s="30">
        <v>28</v>
      </c>
      <c r="AG239" s="27">
        <v>-1.4827586206896552</v>
      </c>
      <c r="AH239" s="25" t="s">
        <v>4748</v>
      </c>
      <c r="AI239" s="25" t="s">
        <v>4748</v>
      </c>
      <c r="AJ239" s="25">
        <v>1.8022244133015997</v>
      </c>
      <c r="AK239" s="25" t="s">
        <v>4748</v>
      </c>
      <c r="AL239" s="25" t="s">
        <v>4748</v>
      </c>
      <c r="AM239" s="25" t="s">
        <v>4748</v>
      </c>
      <c r="AN239" s="49" t="s">
        <v>4748</v>
      </c>
      <c r="AO239" s="49">
        <v>9.2884408411528785</v>
      </c>
      <c r="AP239" s="49">
        <v>10.273587102356929</v>
      </c>
      <c r="AQ239" s="49" t="s">
        <v>4748</v>
      </c>
      <c r="AR239" s="49">
        <v>0</v>
      </c>
      <c r="AS239" s="49">
        <v>0</v>
      </c>
      <c r="AT239" s="28" t="s">
        <v>4748</v>
      </c>
      <c r="AU239" s="28">
        <v>0</v>
      </c>
      <c r="AV239" s="28">
        <v>0</v>
      </c>
    </row>
    <row r="240" spans="1:48" x14ac:dyDescent="0.25">
      <c r="A240" s="162">
        <v>237</v>
      </c>
      <c r="B240" s="3" t="s">
        <v>2483</v>
      </c>
      <c r="C240" s="3" t="s">
        <v>2176</v>
      </c>
      <c r="D240" s="28" t="s">
        <v>4942</v>
      </c>
      <c r="E240" s="25" t="s">
        <v>4942</v>
      </c>
      <c r="F240" s="25" t="s">
        <v>4942</v>
      </c>
      <c r="G240" s="25" t="s">
        <v>4942</v>
      </c>
      <c r="H240" s="28" t="s">
        <v>4942</v>
      </c>
      <c r="I240" s="51">
        <v>25</v>
      </c>
      <c r="J240" s="51">
        <v>15.071949999999999</v>
      </c>
      <c r="K240" s="28">
        <v>0</v>
      </c>
      <c r="L240" s="28" t="s">
        <v>4942</v>
      </c>
      <c r="M240" s="51" t="s">
        <v>4942</v>
      </c>
      <c r="N240" s="51" t="s">
        <v>4942</v>
      </c>
      <c r="O240" s="51" t="s">
        <v>4942</v>
      </c>
      <c r="P240" s="30">
        <v>565349.286158</v>
      </c>
      <c r="Q240" s="27" t="s">
        <v>2001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2001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2001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4748</v>
      </c>
      <c r="AI240" s="25">
        <v>1.1245208340703607</v>
      </c>
      <c r="AJ240" s="25">
        <v>-2.5710957680205544</v>
      </c>
      <c r="AK240" s="25" t="s">
        <v>4748</v>
      </c>
      <c r="AL240" s="25">
        <v>9.8351587662430191</v>
      </c>
      <c r="AM240" s="25">
        <v>-22.172453427590131</v>
      </c>
      <c r="AN240" s="49">
        <v>18.69890158213726</v>
      </c>
      <c r="AO240" s="49">
        <v>20.139438393528241</v>
      </c>
      <c r="AP240" s="49">
        <v>13.111443933908063</v>
      </c>
      <c r="AQ240" s="49">
        <v>656.63123113385882</v>
      </c>
      <c r="AR240" s="49">
        <v>587.5846082651251</v>
      </c>
      <c r="AS240" s="49">
        <v>589.36333140878662</v>
      </c>
      <c r="AT240" s="28" t="s">
        <v>4748</v>
      </c>
      <c r="AU240" s="28" t="s">
        <v>4748</v>
      </c>
      <c r="AV240" s="28" t="s">
        <v>4748</v>
      </c>
    </row>
    <row r="241" spans="1:48" x14ac:dyDescent="0.25">
      <c r="A241" s="162">
        <v>238</v>
      </c>
      <c r="B241" s="3" t="s">
        <v>4915</v>
      </c>
      <c r="C241" s="3" t="s">
        <v>1</v>
      </c>
      <c r="D241" s="6">
        <v>16000</v>
      </c>
      <c r="E241" s="171">
        <v>-10.112360000000001</v>
      </c>
      <c r="F241" s="171">
        <v>4.2345280000000001</v>
      </c>
      <c r="G241" s="171" t="s">
        <v>4942</v>
      </c>
      <c r="H241" s="6">
        <v>240000000000</v>
      </c>
      <c r="I241" s="154">
        <v>15</v>
      </c>
      <c r="J241" s="154">
        <v>100</v>
      </c>
      <c r="K241" s="6">
        <v>245133.5</v>
      </c>
      <c r="L241" s="6">
        <v>4191400000</v>
      </c>
      <c r="M241" s="154">
        <v>19.656019656019655</v>
      </c>
      <c r="N241" s="154">
        <v>1.3204404875935138</v>
      </c>
      <c r="O241" s="154" t="s">
        <v>4942</v>
      </c>
      <c r="P241" s="172" t="s">
        <v>2001</v>
      </c>
      <c r="Q241" s="168" t="s">
        <v>2001</v>
      </c>
      <c r="R241" s="172" t="s">
        <v>2001</v>
      </c>
      <c r="S241" s="168" t="s">
        <v>2001</v>
      </c>
      <c r="T241" s="172" t="s">
        <v>2001</v>
      </c>
      <c r="U241" s="168" t="s">
        <v>2001</v>
      </c>
      <c r="V241" s="172" t="s">
        <v>2001</v>
      </c>
      <c r="W241" s="173" t="s">
        <v>2001</v>
      </c>
      <c r="X241" s="172" t="s">
        <v>2001</v>
      </c>
      <c r="Y241" s="173" t="s">
        <v>2001</v>
      </c>
      <c r="Z241" s="172" t="s">
        <v>2001</v>
      </c>
      <c r="AA241" s="173" t="s">
        <v>2001</v>
      </c>
      <c r="AB241" s="172" t="s">
        <v>2001</v>
      </c>
      <c r="AC241" s="168" t="s">
        <v>2001</v>
      </c>
      <c r="AD241" s="172" t="s">
        <v>2001</v>
      </c>
      <c r="AE241" s="168" t="s">
        <v>2001</v>
      </c>
      <c r="AF241" s="172" t="s">
        <v>2001</v>
      </c>
      <c r="AG241" s="168" t="s">
        <v>2001</v>
      </c>
      <c r="AH241" s="171" t="s">
        <v>2001</v>
      </c>
      <c r="AI241" s="171" t="s">
        <v>2001</v>
      </c>
      <c r="AJ241" s="171" t="s">
        <v>2001</v>
      </c>
      <c r="AK241" s="171" t="s">
        <v>2001</v>
      </c>
      <c r="AL241" s="171" t="s">
        <v>2001</v>
      </c>
      <c r="AM241" s="171" t="s">
        <v>2001</v>
      </c>
      <c r="AN241" s="170" t="s">
        <v>2001</v>
      </c>
      <c r="AO241" s="170" t="s">
        <v>2001</v>
      </c>
      <c r="AP241" s="170" t="s">
        <v>2001</v>
      </c>
      <c r="AQ241" s="170" t="s">
        <v>2001</v>
      </c>
      <c r="AR241" s="170" t="s">
        <v>2001</v>
      </c>
      <c r="AS241" s="170" t="s">
        <v>2001</v>
      </c>
      <c r="AT241" s="6" t="s">
        <v>2001</v>
      </c>
      <c r="AU241" s="6" t="s">
        <v>2001</v>
      </c>
      <c r="AV241" s="6" t="s">
        <v>2001</v>
      </c>
    </row>
    <row r="242" spans="1:48" x14ac:dyDescent="0.25">
      <c r="A242" s="162">
        <v>239</v>
      </c>
      <c r="B242" s="3" t="s">
        <v>4943</v>
      </c>
      <c r="C242" s="3" t="s">
        <v>1</v>
      </c>
      <c r="D242" s="28">
        <v>25900</v>
      </c>
      <c r="E242" s="25">
        <v>-0.76628350000000001</v>
      </c>
      <c r="F242" s="25">
        <v>-3.1775699999999998</v>
      </c>
      <c r="G242" s="25" t="s">
        <v>4942</v>
      </c>
      <c r="H242" s="28">
        <v>2071997202800</v>
      </c>
      <c r="I242" s="51">
        <v>79.999889999999994</v>
      </c>
      <c r="J242" s="51">
        <v>88.266530000000003</v>
      </c>
      <c r="K242" s="28">
        <v>324214.5</v>
      </c>
      <c r="L242" s="28">
        <v>8433300000</v>
      </c>
      <c r="M242" s="51">
        <v>6.9240922989523641</v>
      </c>
      <c r="N242" s="51">
        <v>1.4134940736374622</v>
      </c>
      <c r="O242" s="51" t="s">
        <v>4942</v>
      </c>
      <c r="P242" s="30" t="s">
        <v>2001</v>
      </c>
      <c r="Q242" s="27" t="s">
        <v>2001</v>
      </c>
      <c r="R242" s="30" t="s">
        <v>2001</v>
      </c>
      <c r="S242" s="27" t="s">
        <v>2001</v>
      </c>
      <c r="T242" s="30" t="s">
        <v>2001</v>
      </c>
      <c r="U242" s="27" t="s">
        <v>2001</v>
      </c>
      <c r="V242" s="30" t="s">
        <v>2001</v>
      </c>
      <c r="W242" s="32" t="s">
        <v>2001</v>
      </c>
      <c r="X242" s="30" t="s">
        <v>2001</v>
      </c>
      <c r="Y242" s="32" t="s">
        <v>2001</v>
      </c>
      <c r="Z242" s="30" t="s">
        <v>2001</v>
      </c>
      <c r="AA242" s="32" t="s">
        <v>2001</v>
      </c>
      <c r="AB242" s="30" t="s">
        <v>2001</v>
      </c>
      <c r="AC242" s="27" t="s">
        <v>2001</v>
      </c>
      <c r="AD242" s="30" t="s">
        <v>2001</v>
      </c>
      <c r="AE242" s="27" t="s">
        <v>2001</v>
      </c>
      <c r="AF242" s="30" t="s">
        <v>2001</v>
      </c>
      <c r="AG242" s="27" t="s">
        <v>2001</v>
      </c>
      <c r="AH242" s="25" t="s">
        <v>2001</v>
      </c>
      <c r="AI242" s="25" t="s">
        <v>2001</v>
      </c>
      <c r="AJ242" s="25" t="s">
        <v>2001</v>
      </c>
      <c r="AK242" s="25" t="s">
        <v>2001</v>
      </c>
      <c r="AL242" s="25" t="s">
        <v>2001</v>
      </c>
      <c r="AM242" s="25" t="s">
        <v>2001</v>
      </c>
      <c r="AN242" s="49" t="s">
        <v>2001</v>
      </c>
      <c r="AO242" s="49" t="s">
        <v>2001</v>
      </c>
      <c r="AP242" s="49" t="s">
        <v>2001</v>
      </c>
      <c r="AQ242" s="49" t="s">
        <v>2001</v>
      </c>
      <c r="AR242" s="49" t="s">
        <v>2001</v>
      </c>
      <c r="AS242" s="49" t="s">
        <v>2001</v>
      </c>
      <c r="AT242" s="28" t="s">
        <v>2001</v>
      </c>
      <c r="AU242" s="28" t="s">
        <v>2001</v>
      </c>
      <c r="AV242" s="28" t="s">
        <v>2001</v>
      </c>
    </row>
    <row r="243" spans="1:48" x14ac:dyDescent="0.25">
      <c r="A243" s="162">
        <v>240</v>
      </c>
      <c r="B243" s="3" t="s">
        <v>358</v>
      </c>
      <c r="C243" s="3" t="s">
        <v>694</v>
      </c>
      <c r="D243" s="28">
        <v>16400</v>
      </c>
      <c r="E243" s="25">
        <v>-7.8651689999999999</v>
      </c>
      <c r="F243" s="25">
        <v>1.863354</v>
      </c>
      <c r="G243" s="25">
        <v>25.670500000000001</v>
      </c>
      <c r="H243" s="28">
        <v>336200000000</v>
      </c>
      <c r="I243" s="51">
        <v>20.5</v>
      </c>
      <c r="J243" s="51">
        <v>44.681910000000002</v>
      </c>
      <c r="K243" s="28">
        <v>3485</v>
      </c>
      <c r="L243" s="28">
        <v>56373500</v>
      </c>
      <c r="M243" s="51">
        <v>4.0284746535880895</v>
      </c>
      <c r="N243" s="51">
        <v>1.1798941130233007</v>
      </c>
      <c r="O243" s="51">
        <v>0.46708860000000002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9">
        <v>10.883417420739516</v>
      </c>
      <c r="AO243" s="49">
        <v>5.7663928826274251</v>
      </c>
      <c r="AP243" s="49">
        <v>0.25612322299936041</v>
      </c>
      <c r="AQ243" s="49">
        <v>52.303796177649119</v>
      </c>
      <c r="AR243" s="49">
        <v>31.605109741474813</v>
      </c>
      <c r="AS243" s="49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62">
        <v>241</v>
      </c>
      <c r="B244" s="3" t="s">
        <v>67</v>
      </c>
      <c r="C244" s="3" t="s">
        <v>1</v>
      </c>
      <c r="D244" s="28">
        <v>14500</v>
      </c>
      <c r="E244" s="25">
        <v>-4.2904289999999996</v>
      </c>
      <c r="F244" s="25">
        <v>-0.68493150000000003</v>
      </c>
      <c r="G244" s="25">
        <v>14.17323</v>
      </c>
      <c r="H244" s="28">
        <v>1502566299000</v>
      </c>
      <c r="I244" s="51">
        <v>103.6253</v>
      </c>
      <c r="J244" s="51">
        <v>48.743949999999998</v>
      </c>
      <c r="K244" s="28">
        <v>45872.5</v>
      </c>
      <c r="L244" s="28">
        <v>690850000</v>
      </c>
      <c r="M244" s="51">
        <v>137.07574701791714</v>
      </c>
      <c r="N244" s="51">
        <v>1.2533997176356186</v>
      </c>
      <c r="O244" s="51">
        <v>0.49612220000000001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9">
        <v>22.17690134502601</v>
      </c>
      <c r="AO244" s="49">
        <v>20.703820297416918</v>
      </c>
      <c r="AP244" s="49">
        <v>12.312735040865775</v>
      </c>
      <c r="AQ244" s="49">
        <v>101.31937041972262</v>
      </c>
      <c r="AR244" s="49">
        <v>121.66755708347898</v>
      </c>
      <c r="AS244" s="49">
        <v>183.16071641541021</v>
      </c>
      <c r="AT244" s="28">
        <v>2500</v>
      </c>
      <c r="AU244" s="28">
        <v>2300</v>
      </c>
      <c r="AV244" s="28" t="s">
        <v>4748</v>
      </c>
    </row>
    <row r="245" spans="1:48" x14ac:dyDescent="0.25">
      <c r="A245" s="162">
        <v>242</v>
      </c>
      <c r="B245" s="3" t="s">
        <v>68</v>
      </c>
      <c r="C245" s="3" t="s">
        <v>1</v>
      </c>
      <c r="D245" s="28">
        <v>29000</v>
      </c>
      <c r="E245" s="25">
        <v>-7.3482430000000001</v>
      </c>
      <c r="F245" s="25">
        <v>-3.3333330000000001</v>
      </c>
      <c r="G245" s="25">
        <v>-23.280419999999999</v>
      </c>
      <c r="H245" s="28">
        <v>1281800000000</v>
      </c>
      <c r="I245" s="51">
        <v>44.199999999999996</v>
      </c>
      <c r="J245" s="51">
        <v>34.749769999999998</v>
      </c>
      <c r="K245" s="28">
        <v>80950.5</v>
      </c>
      <c r="L245" s="28">
        <v>2476150000</v>
      </c>
      <c r="M245" s="51">
        <v>5.0448938668623349</v>
      </c>
      <c r="N245" s="51">
        <v>1.5642953100689361</v>
      </c>
      <c r="O245" s="51">
        <v>0.72578750000000003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9">
        <v>22.273007465450856</v>
      </c>
      <c r="AO245" s="49">
        <v>26.249597603077255</v>
      </c>
      <c r="AP245" s="49">
        <v>28.377380122226715</v>
      </c>
      <c r="AQ245" s="49">
        <v>33.7361025657016</v>
      </c>
      <c r="AR245" s="49">
        <v>22.005755740107261</v>
      </c>
      <c r="AS245" s="49">
        <v>15.231560826127573</v>
      </c>
      <c r="AT245" s="28">
        <v>1600</v>
      </c>
      <c r="AU245" s="28">
        <v>2000</v>
      </c>
      <c r="AV245" s="28" t="s">
        <v>4748</v>
      </c>
    </row>
    <row r="246" spans="1:48" x14ac:dyDescent="0.25">
      <c r="A246" s="162">
        <v>243</v>
      </c>
      <c r="B246" s="3" t="s">
        <v>2486</v>
      </c>
      <c r="C246" s="3" t="s">
        <v>2176</v>
      </c>
      <c r="D246" s="28">
        <v>8000</v>
      </c>
      <c r="E246" s="25">
        <v>2.5641029999999998</v>
      </c>
      <c r="F246" s="25">
        <v>-11.11111</v>
      </c>
      <c r="G246" s="25">
        <v>19.402989999999999</v>
      </c>
      <c r="H246" s="28">
        <v>63999256000</v>
      </c>
      <c r="I246" s="51">
        <v>7.9998999999999993</v>
      </c>
      <c r="J246" s="51">
        <v>75.334019999999995</v>
      </c>
      <c r="K246" s="28">
        <v>2630</v>
      </c>
      <c r="L246" s="28">
        <v>24653000</v>
      </c>
      <c r="M246" s="51">
        <v>18.390804597701148</v>
      </c>
      <c r="N246" s="51">
        <v>0.53198439086373361</v>
      </c>
      <c r="O246" s="51" t="s">
        <v>4942</v>
      </c>
      <c r="P246" s="30">
        <v>560584.53685799998</v>
      </c>
      <c r="Q246" s="27">
        <v>0.15366242841408195</v>
      </c>
      <c r="R246" s="30" t="s">
        <v>4748</v>
      </c>
      <c r="S246" s="27" t="s">
        <v>2001</v>
      </c>
      <c r="T246" s="30">
        <v>175496.99039299999</v>
      </c>
      <c r="U246" s="27" t="s">
        <v>4748</v>
      </c>
      <c r="V246" s="30">
        <v>12976.272321</v>
      </c>
      <c r="W246" s="32">
        <v>0.96578054539360592</v>
      </c>
      <c r="X246" s="30" t="s">
        <v>4748</v>
      </c>
      <c r="Y246" s="32" t="s">
        <v>2001</v>
      </c>
      <c r="Z246" s="30">
        <v>3483.4856319999999</v>
      </c>
      <c r="AA246" s="32" t="s">
        <v>4748</v>
      </c>
      <c r="AB246" s="30">
        <v>2121.3458099999998</v>
      </c>
      <c r="AC246" s="27">
        <v>0.82402907136715364</v>
      </c>
      <c r="AD246" s="30" t="s">
        <v>4748</v>
      </c>
      <c r="AE246" s="27" t="s">
        <v>2001</v>
      </c>
      <c r="AF246" s="30">
        <v>435</v>
      </c>
      <c r="AG246" s="27" t="s">
        <v>4748</v>
      </c>
      <c r="AH246" s="25">
        <v>2.1652275267771977</v>
      </c>
      <c r="AI246" s="25" t="s">
        <v>4748</v>
      </c>
      <c r="AJ246" s="25" t="s">
        <v>4748</v>
      </c>
      <c r="AK246" s="25">
        <v>10.992564219389319</v>
      </c>
      <c r="AL246" s="25" t="s">
        <v>4748</v>
      </c>
      <c r="AM246" s="25" t="s">
        <v>4748</v>
      </c>
      <c r="AN246" s="49">
        <v>9.2574269356176622</v>
      </c>
      <c r="AO246" s="49" t="s">
        <v>4748</v>
      </c>
      <c r="AP246" s="49">
        <v>7.1891457225258693</v>
      </c>
      <c r="AQ246" s="49">
        <v>163.3952960814714</v>
      </c>
      <c r="AR246" s="49" t="s">
        <v>4748</v>
      </c>
      <c r="AS246" s="49">
        <v>107.18772281347577</v>
      </c>
      <c r="AT246" s="28">
        <v>1000</v>
      </c>
      <c r="AU246" s="28" t="s">
        <v>4748</v>
      </c>
      <c r="AV246" s="28">
        <v>800</v>
      </c>
    </row>
    <row r="247" spans="1:48" x14ac:dyDescent="0.25">
      <c r="A247" s="162">
        <v>244</v>
      </c>
      <c r="B247" s="3" t="s">
        <v>359</v>
      </c>
      <c r="C247" s="3" t="s">
        <v>694</v>
      </c>
      <c r="D247" s="6" t="s">
        <v>4942</v>
      </c>
      <c r="E247" s="171" t="s">
        <v>4942</v>
      </c>
      <c r="F247" s="171" t="s">
        <v>4942</v>
      </c>
      <c r="G247" s="171" t="s">
        <v>4942</v>
      </c>
      <c r="H247" s="6" t="s">
        <v>4942</v>
      </c>
      <c r="I247" s="154">
        <v>6.1057499999999996</v>
      </c>
      <c r="J247" s="154">
        <v>58.938339999999997</v>
      </c>
      <c r="K247" s="6">
        <v>0</v>
      </c>
      <c r="L247" s="6" t="s">
        <v>4942</v>
      </c>
      <c r="M247" s="154" t="s">
        <v>4942</v>
      </c>
      <c r="N247" s="154" t="s">
        <v>4942</v>
      </c>
      <c r="O247" s="154" t="s">
        <v>4942</v>
      </c>
      <c r="P247" s="172">
        <v>250674.37380299999</v>
      </c>
      <c r="Q247" s="168">
        <v>-0.16099390487116683</v>
      </c>
      <c r="R247" s="172">
        <v>189403.37880899999</v>
      </c>
      <c r="S247" s="168">
        <v>-0.24442464566462496</v>
      </c>
      <c r="T247" s="172">
        <v>119445.557116</v>
      </c>
      <c r="U247" s="168">
        <v>-0.36935888965078889</v>
      </c>
      <c r="V247" s="172">
        <v>1049.4164639999999</v>
      </c>
      <c r="W247" s="173">
        <v>-0.85045882254066396</v>
      </c>
      <c r="X247" s="172">
        <v>1552.878678</v>
      </c>
      <c r="Y247" s="173">
        <v>0.47975444570498005</v>
      </c>
      <c r="Z247" s="172">
        <v>-13068.406884</v>
      </c>
      <c r="AA247" s="173">
        <v>-9.4156006963990269</v>
      </c>
      <c r="AB247" s="172">
        <v>172</v>
      </c>
      <c r="AC247" s="168">
        <v>-0.85030461270670155</v>
      </c>
      <c r="AD247" s="172">
        <v>254</v>
      </c>
      <c r="AE247" s="168">
        <v>0.47674418604651159</v>
      </c>
      <c r="AF247" s="172">
        <v>-2140</v>
      </c>
      <c r="AG247" s="168">
        <v>-9.4251968503937</v>
      </c>
      <c r="AH247" s="171">
        <v>0.36363367829446541</v>
      </c>
      <c r="AI247" s="171">
        <v>0.63822531051254805</v>
      </c>
      <c r="AJ247" s="171">
        <v>-6.3502751873749776</v>
      </c>
      <c r="AK247" s="171">
        <v>1.3585071455940079</v>
      </c>
      <c r="AL247" s="171">
        <v>2.1331713805662713</v>
      </c>
      <c r="AM247" s="171">
        <v>-20.964488029891832</v>
      </c>
      <c r="AN247" s="170">
        <v>9.7650577957510531</v>
      </c>
      <c r="AO247" s="170">
        <v>8.5782190075840088</v>
      </c>
      <c r="AP247" s="170">
        <v>3.7612137173398508</v>
      </c>
      <c r="AQ247" s="170">
        <v>104.46040598716576</v>
      </c>
      <c r="AR247" s="170">
        <v>122.17372933401194</v>
      </c>
      <c r="AS247" s="170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62">
        <v>245</v>
      </c>
      <c r="B248" s="3" t="s">
        <v>360</v>
      </c>
      <c r="C248" s="3" t="s">
        <v>694</v>
      </c>
      <c r="D248" s="28" t="s">
        <v>4942</v>
      </c>
      <c r="E248" s="25" t="s">
        <v>4942</v>
      </c>
      <c r="F248" s="25" t="s">
        <v>4942</v>
      </c>
      <c r="G248" s="25" t="s">
        <v>4942</v>
      </c>
      <c r="H248" s="28" t="s">
        <v>4942</v>
      </c>
      <c r="I248" s="51">
        <v>9.5423799999999996</v>
      </c>
      <c r="J248" s="51">
        <v>40.023519999999998</v>
      </c>
      <c r="K248" s="28" t="s">
        <v>4942</v>
      </c>
      <c r="L248" s="28" t="s">
        <v>4942</v>
      </c>
      <c r="M248" s="51" t="s">
        <v>4942</v>
      </c>
      <c r="N248" s="51" t="s">
        <v>4942</v>
      </c>
      <c r="O248" s="51" t="s">
        <v>4942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9">
        <v>15.424004957065208</v>
      </c>
      <c r="AO248" s="49">
        <v>-6.4268215030225395</v>
      </c>
      <c r="AP248" s="49" t="s">
        <v>4748</v>
      </c>
      <c r="AQ248" s="49">
        <v>10.272636167505595</v>
      </c>
      <c r="AR248" s="49">
        <v>0</v>
      </c>
      <c r="AS248" s="49">
        <v>0</v>
      </c>
      <c r="AT248" s="28">
        <v>0</v>
      </c>
      <c r="AU248" s="28">
        <v>0</v>
      </c>
      <c r="AV248" s="28" t="s">
        <v>4748</v>
      </c>
    </row>
    <row r="249" spans="1:48" x14ac:dyDescent="0.25">
      <c r="A249" s="162">
        <v>246</v>
      </c>
      <c r="B249" s="3" t="s">
        <v>361</v>
      </c>
      <c r="C249" s="3" t="s">
        <v>694</v>
      </c>
      <c r="D249" s="28">
        <v>33000</v>
      </c>
      <c r="E249" s="25">
        <v>6.451613</v>
      </c>
      <c r="F249" s="25">
        <v>-5.4441259999999998</v>
      </c>
      <c r="G249" s="25">
        <v>3.4482759999999999</v>
      </c>
      <c r="H249" s="28">
        <v>283800000000</v>
      </c>
      <c r="I249" s="51">
        <v>8.6</v>
      </c>
      <c r="J249" s="51">
        <v>49.758180000000003</v>
      </c>
      <c r="K249" s="28">
        <v>580.5</v>
      </c>
      <c r="L249" s="28">
        <v>19905000</v>
      </c>
      <c r="M249" s="51">
        <v>10.033444816053512</v>
      </c>
      <c r="N249" s="51">
        <v>2.0253438787739095</v>
      </c>
      <c r="O249" s="51">
        <v>0.2138631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9">
        <v>21.775334835902417</v>
      </c>
      <c r="AO249" s="49">
        <v>23.94875039143507</v>
      </c>
      <c r="AP249" s="49">
        <v>22.697268959632243</v>
      </c>
      <c r="AQ249" s="49">
        <v>140.77681349017047</v>
      </c>
      <c r="AR249" s="49">
        <v>120.82700077724968</v>
      </c>
      <c r="AS249" s="49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62">
        <v>247</v>
      </c>
      <c r="B250" s="3" t="s">
        <v>362</v>
      </c>
      <c r="C250" s="3" t="s">
        <v>694</v>
      </c>
      <c r="D250" s="28">
        <v>3800</v>
      </c>
      <c r="E250" s="25">
        <v>5.5555560000000002</v>
      </c>
      <c r="F250" s="25">
        <v>-5</v>
      </c>
      <c r="G250" s="25">
        <v>-2.5641029999999998</v>
      </c>
      <c r="H250" s="28">
        <v>33439718799.999996</v>
      </c>
      <c r="I250" s="51">
        <v>8.7999200000000002</v>
      </c>
      <c r="J250" s="51">
        <v>39.994860000000003</v>
      </c>
      <c r="K250" s="28">
        <v>5</v>
      </c>
      <c r="L250" s="28">
        <v>19000</v>
      </c>
      <c r="M250" s="51">
        <v>636.98057795929856</v>
      </c>
      <c r="N250" s="51">
        <v>0.36224856493914021</v>
      </c>
      <c r="O250" s="51" t="s">
        <v>4942</v>
      </c>
      <c r="P250" s="30">
        <v>128706.788602</v>
      </c>
      <c r="Q250" s="27">
        <v>-0.35174040972426179</v>
      </c>
      <c r="R250" s="30">
        <v>132056.25513199999</v>
      </c>
      <c r="S250" s="27">
        <v>2.6024008262357734E-2</v>
      </c>
      <c r="T250" s="30">
        <v>130039.415396</v>
      </c>
      <c r="U250" s="27">
        <v>-1.5272580113558528E-2</v>
      </c>
      <c r="V250" s="30">
        <v>6517.1144899999999</v>
      </c>
      <c r="W250" s="32">
        <v>0.50678314665990687</v>
      </c>
      <c r="X250" s="30">
        <v>-9334.8239219999996</v>
      </c>
      <c r="Y250" s="32">
        <v>-2.4323553677511041</v>
      </c>
      <c r="Z250" s="30">
        <v>425.57129700000002</v>
      </c>
      <c r="AA250" s="32">
        <v>-1.0455896437421843</v>
      </c>
      <c r="AB250" s="30">
        <v>740.58741999999995</v>
      </c>
      <c r="AC250" s="27">
        <v>0.50525898373983735</v>
      </c>
      <c r="AD250" s="30">
        <v>-1060.7843660000001</v>
      </c>
      <c r="AE250" s="27">
        <v>-2.4323553673109926</v>
      </c>
      <c r="AF250" s="30">
        <v>48</v>
      </c>
      <c r="AG250" s="27">
        <v>-1.0452495356629341</v>
      </c>
      <c r="AH250" s="25">
        <v>2.088345847822052</v>
      </c>
      <c r="AI250" s="25">
        <v>-3.3809256907951504</v>
      </c>
      <c r="AJ250" s="25">
        <v>0.16710901284709831</v>
      </c>
      <c r="AK250" s="25">
        <v>6.6234185335730871</v>
      </c>
      <c r="AL250" s="25">
        <v>-9.8835007171560889</v>
      </c>
      <c r="AM250" s="25">
        <v>0.47371003350179069</v>
      </c>
      <c r="AN250" s="49">
        <v>25.551205429958944</v>
      </c>
      <c r="AO250" s="49">
        <v>21.852336002679252</v>
      </c>
      <c r="AP250" s="49">
        <v>22.398026631620738</v>
      </c>
      <c r="AQ250" s="49">
        <v>143.97700049912345</v>
      </c>
      <c r="AR250" s="49">
        <v>156.9161577099436</v>
      </c>
      <c r="AS250" s="49">
        <v>127.05687013608271</v>
      </c>
      <c r="AT250" s="28">
        <v>600</v>
      </c>
      <c r="AU250" s="28">
        <v>0</v>
      </c>
      <c r="AV250" s="28">
        <v>0</v>
      </c>
    </row>
    <row r="251" spans="1:48" x14ac:dyDescent="0.25">
      <c r="A251" s="162">
        <v>248</v>
      </c>
      <c r="B251" s="3" t="s">
        <v>69</v>
      </c>
      <c r="C251" s="3" t="s">
        <v>1</v>
      </c>
      <c r="D251" s="28">
        <v>121500</v>
      </c>
      <c r="E251" s="25">
        <v>-13.64606</v>
      </c>
      <c r="F251" s="25">
        <v>-8.2326280000000001</v>
      </c>
      <c r="G251" s="25">
        <v>-9.6654280000000004</v>
      </c>
      <c r="H251" s="28">
        <v>9280033069500</v>
      </c>
      <c r="I251" s="51">
        <v>76.378869999999992</v>
      </c>
      <c r="J251" s="51">
        <v>85.649889999999999</v>
      </c>
      <c r="K251" s="28">
        <v>245252</v>
      </c>
      <c r="L251" s="28">
        <v>30602200000</v>
      </c>
      <c r="M251" s="51">
        <v>7.09627370750359</v>
      </c>
      <c r="N251" s="51">
        <v>1.1584631687693534</v>
      </c>
      <c r="O251" s="51">
        <v>0.85514219999999996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9">
        <v>8.1340473380187905</v>
      </c>
      <c r="AO251" s="49">
        <v>8.6581636608602182</v>
      </c>
      <c r="AP251" s="49">
        <v>7.425251195440719</v>
      </c>
      <c r="AQ251" s="49">
        <v>0</v>
      </c>
      <c r="AR251" s="49">
        <v>0</v>
      </c>
      <c r="AS251" s="49">
        <v>0</v>
      </c>
      <c r="AT251" s="28">
        <v>4125.0010312502573</v>
      </c>
      <c r="AU251" s="28">
        <v>5000</v>
      </c>
      <c r="AV251" s="28" t="s">
        <v>4748</v>
      </c>
    </row>
    <row r="252" spans="1:48" x14ac:dyDescent="0.25">
      <c r="A252" s="162">
        <v>249</v>
      </c>
      <c r="B252" s="3" t="s">
        <v>2025</v>
      </c>
      <c r="C252" s="3" t="s">
        <v>1</v>
      </c>
      <c r="D252" s="6">
        <v>23900</v>
      </c>
      <c r="E252" s="171">
        <v>-0.4166667</v>
      </c>
      <c r="F252" s="171">
        <v>3.913043</v>
      </c>
      <c r="G252" s="171">
        <v>85.670500000000004</v>
      </c>
      <c r="H252" s="6">
        <v>946440000000</v>
      </c>
      <c r="I252" s="154">
        <v>39.6</v>
      </c>
      <c r="J252" s="154">
        <v>65.672290000000004</v>
      </c>
      <c r="K252" s="6">
        <v>26327.5</v>
      </c>
      <c r="L252" s="6">
        <v>622385000</v>
      </c>
      <c r="M252" s="154">
        <v>12.209984395542875</v>
      </c>
      <c r="N252" s="154">
        <v>2.5176409368161461</v>
      </c>
      <c r="O252" s="154">
        <v>0.36092829999999998</v>
      </c>
      <c r="P252" s="172">
        <v>2071766.928975</v>
      </c>
      <c r="Q252" s="168" t="s">
        <v>2001</v>
      </c>
      <c r="R252" s="172">
        <v>3236278.4556249999</v>
      </c>
      <c r="S252" s="168">
        <v>0.56208616440563519</v>
      </c>
      <c r="T252" s="172">
        <v>3433929.5443620002</v>
      </c>
      <c r="U252" s="168">
        <v>6.1073573070778688E-2</v>
      </c>
      <c r="V252" s="172">
        <v>11999.925139999999</v>
      </c>
      <c r="W252" s="173" t="s">
        <v>2001</v>
      </c>
      <c r="X252" s="172">
        <v>27035.497674999999</v>
      </c>
      <c r="Y252" s="173">
        <v>1.2529721943748724</v>
      </c>
      <c r="Z252" s="172">
        <v>22708.206543</v>
      </c>
      <c r="AA252" s="173">
        <v>-0.16005960696634369</v>
      </c>
      <c r="AB252" s="172">
        <v>667</v>
      </c>
      <c r="AC252" s="168" t="s">
        <v>2001</v>
      </c>
      <c r="AD252" s="172">
        <v>1417</v>
      </c>
      <c r="AE252" s="168">
        <v>1.1244377811094455</v>
      </c>
      <c r="AF252" s="172">
        <v>1183</v>
      </c>
      <c r="AG252" s="168">
        <v>-0.16513761467889909</v>
      </c>
      <c r="AH252" s="171" t="s">
        <v>4748</v>
      </c>
      <c r="AI252" s="171">
        <v>4.9509400089498996</v>
      </c>
      <c r="AJ252" s="171">
        <v>3.0913136683760158</v>
      </c>
      <c r="AK252" s="171" t="s">
        <v>4748</v>
      </c>
      <c r="AL252" s="171">
        <v>12.580997530089316</v>
      </c>
      <c r="AM252" s="171">
        <v>9.9948633823627553</v>
      </c>
      <c r="AN252" s="170">
        <v>5.742912277437739</v>
      </c>
      <c r="AO252" s="170">
        <v>5.6442625538760449</v>
      </c>
      <c r="AP252" s="170">
        <v>4.3414144070244358</v>
      </c>
      <c r="AQ252" s="170">
        <v>79.365795999923307</v>
      </c>
      <c r="AR252" s="170">
        <v>163.52180416476833</v>
      </c>
      <c r="AS252" s="170">
        <v>213.56336198017249</v>
      </c>
      <c r="AT252" s="6" t="s">
        <v>4748</v>
      </c>
      <c r="AU252" s="6">
        <v>1000</v>
      </c>
      <c r="AV252" s="6">
        <v>1000</v>
      </c>
    </row>
    <row r="253" spans="1:48" x14ac:dyDescent="0.25">
      <c r="A253" s="162">
        <v>250</v>
      </c>
      <c r="B253" s="3" t="s">
        <v>70</v>
      </c>
      <c r="C253" s="3" t="s">
        <v>1</v>
      </c>
      <c r="D253" s="28">
        <v>20900</v>
      </c>
      <c r="E253" s="25">
        <v>-4.5662099999999999</v>
      </c>
      <c r="F253" s="25">
        <v>3.9801000000000002</v>
      </c>
      <c r="G253" s="25">
        <v>-26.66667</v>
      </c>
      <c r="H253" s="28">
        <v>77819155220400</v>
      </c>
      <c r="I253" s="51">
        <v>3723.4049999999997</v>
      </c>
      <c r="J253" s="51">
        <v>15.79799</v>
      </c>
      <c r="K253" s="28">
        <v>2450199</v>
      </c>
      <c r="L253" s="28">
        <v>52893150000</v>
      </c>
      <c r="M253" s="51">
        <v>14.114112160563783</v>
      </c>
      <c r="N253" s="51">
        <v>1.1145945744321575</v>
      </c>
      <c r="O253" s="51">
        <v>1.4088670000000001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9" t="s">
        <v>4748</v>
      </c>
      <c r="AO253" s="49" t="s">
        <v>4748</v>
      </c>
      <c r="AP253" s="49" t="s">
        <v>4748</v>
      </c>
      <c r="AQ253" s="49">
        <v>334.15360387763025</v>
      </c>
      <c r="AR253" s="49">
        <v>198.76996053046386</v>
      </c>
      <c r="AS253" s="49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62">
        <v>251</v>
      </c>
      <c r="B254" s="3" t="s">
        <v>71</v>
      </c>
      <c r="C254" s="3" t="s">
        <v>1</v>
      </c>
      <c r="D254" s="28">
        <v>24000</v>
      </c>
      <c r="E254" s="25">
        <v>-5.1383400000000004</v>
      </c>
      <c r="F254" s="25">
        <v>-5.1383400000000004</v>
      </c>
      <c r="G254" s="25">
        <v>-25</v>
      </c>
      <c r="H254" s="28">
        <v>1511999928000</v>
      </c>
      <c r="I254" s="51">
        <v>63</v>
      </c>
      <c r="J254" s="51">
        <v>65.770269999999996</v>
      </c>
      <c r="K254" s="28">
        <v>882427.5</v>
      </c>
      <c r="L254" s="28">
        <v>22145700000</v>
      </c>
      <c r="M254" s="51">
        <v>12.694244902433431</v>
      </c>
      <c r="N254" s="51">
        <v>1.2205018740629126</v>
      </c>
      <c r="O254" s="51">
        <v>0.61653080000000005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9">
        <v>30.680854330508101</v>
      </c>
      <c r="AO254" s="49">
        <v>38.856900560189544</v>
      </c>
      <c r="AP254" s="49">
        <v>45.281699761996194</v>
      </c>
      <c r="AQ254" s="49">
        <v>380.88498330417229</v>
      </c>
      <c r="AR254" s="49">
        <v>294.89751034224076</v>
      </c>
      <c r="AS254" s="49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62">
        <v>252</v>
      </c>
      <c r="B255" s="3" t="s">
        <v>2489</v>
      </c>
      <c r="C255" s="3" t="s">
        <v>2176</v>
      </c>
      <c r="D255" s="28" t="s">
        <v>4942</v>
      </c>
      <c r="E255" s="25" t="s">
        <v>4942</v>
      </c>
      <c r="F255" s="25" t="s">
        <v>4942</v>
      </c>
      <c r="G255" s="25" t="s">
        <v>4942</v>
      </c>
      <c r="H255" s="28" t="s">
        <v>4942</v>
      </c>
      <c r="I255" s="51">
        <v>4.8708399999999994</v>
      </c>
      <c r="J255" s="51">
        <v>87.471789999999999</v>
      </c>
      <c r="K255" s="28">
        <v>0</v>
      </c>
      <c r="L255" s="28" t="s">
        <v>4942</v>
      </c>
      <c r="M255" s="51" t="s">
        <v>4942</v>
      </c>
      <c r="N255" s="51" t="s">
        <v>4942</v>
      </c>
      <c r="O255" s="51" t="s">
        <v>4942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4748</v>
      </c>
      <c r="U255" s="27" t="s">
        <v>4748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4748</v>
      </c>
      <c r="AA255" s="32" t="s">
        <v>4748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4748</v>
      </c>
      <c r="AG255" s="27" t="s">
        <v>4748</v>
      </c>
      <c r="AH255" s="25">
        <v>-8.8448030364680967</v>
      </c>
      <c r="AI255" s="25">
        <v>-1.7421584270832271</v>
      </c>
      <c r="AJ255" s="25" t="s">
        <v>4748</v>
      </c>
      <c r="AK255" s="25" t="s">
        <v>4748</v>
      </c>
      <c r="AL255" s="25" t="s">
        <v>4748</v>
      </c>
      <c r="AM255" s="25" t="s">
        <v>4748</v>
      </c>
      <c r="AN255" s="49">
        <v>-17.544671363235519</v>
      </c>
      <c r="AO255" s="49">
        <v>8.9867960380641261</v>
      </c>
      <c r="AP255" s="49" t="s">
        <v>4748</v>
      </c>
      <c r="AQ255" s="49" t="s">
        <v>4748</v>
      </c>
      <c r="AR255" s="49" t="s">
        <v>4748</v>
      </c>
      <c r="AS255" s="49" t="s">
        <v>4748</v>
      </c>
      <c r="AT255" s="28">
        <v>0</v>
      </c>
      <c r="AU255" s="28">
        <v>0</v>
      </c>
      <c r="AV255" s="28" t="s">
        <v>4748</v>
      </c>
    </row>
    <row r="256" spans="1:48" x14ac:dyDescent="0.25">
      <c r="A256" s="162">
        <v>253</v>
      </c>
      <c r="B256" s="3" t="s">
        <v>2015</v>
      </c>
      <c r="C256" s="3" t="s">
        <v>694</v>
      </c>
      <c r="D256" s="28">
        <v>4100</v>
      </c>
      <c r="E256" s="25">
        <v>0</v>
      </c>
      <c r="F256" s="25">
        <v>-10.86957</v>
      </c>
      <c r="G256" s="25">
        <v>-22.241379999999999</v>
      </c>
      <c r="H256" s="28">
        <v>49609967200</v>
      </c>
      <c r="I256" s="51">
        <v>12.09999</v>
      </c>
      <c r="J256" s="51">
        <v>44.271129999999999</v>
      </c>
      <c r="K256" s="28">
        <v>61200.800000000003</v>
      </c>
      <c r="L256" s="28">
        <v>123097000</v>
      </c>
      <c r="M256" s="51">
        <v>3.8162984242897577</v>
      </c>
      <c r="N256" s="51">
        <v>0.35511676412256521</v>
      </c>
      <c r="O256" s="51">
        <v>0.77412360000000002</v>
      </c>
      <c r="P256" s="30">
        <v>107181.153442</v>
      </c>
      <c r="Q256" s="27" t="s">
        <v>2001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2001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4748</v>
      </c>
      <c r="AC256" s="27" t="s">
        <v>2001</v>
      </c>
      <c r="AD256" s="30">
        <v>1211.8181818181818</v>
      </c>
      <c r="AE256" s="27" t="s">
        <v>2001</v>
      </c>
      <c r="AF256" s="30">
        <v>1740.9090909090908</v>
      </c>
      <c r="AG256" s="27">
        <v>0.43660915228807196</v>
      </c>
      <c r="AH256" s="25" t="s">
        <v>4748</v>
      </c>
      <c r="AI256" s="25">
        <v>9.7605559726041875</v>
      </c>
      <c r="AJ256" s="25">
        <v>11.994650931977191</v>
      </c>
      <c r="AK256" s="25" t="s">
        <v>4748</v>
      </c>
      <c r="AL256" s="25">
        <v>11.321172115863405</v>
      </c>
      <c r="AM256" s="25">
        <v>14.673306955685813</v>
      </c>
      <c r="AN256" s="49">
        <v>10.653479466592064</v>
      </c>
      <c r="AO256" s="49">
        <v>10.014280146100951</v>
      </c>
      <c r="AP256" s="49">
        <v>11.88592510989519</v>
      </c>
      <c r="AQ256" s="49">
        <v>9.6041404077207808</v>
      </c>
      <c r="AR256" s="49">
        <v>14.588287774630251</v>
      </c>
      <c r="AS256" s="49">
        <v>19.127840668647735</v>
      </c>
      <c r="AT256" s="28" t="s">
        <v>4748</v>
      </c>
      <c r="AU256" s="28">
        <v>1363.6363636363635</v>
      </c>
      <c r="AV256" s="28">
        <v>0</v>
      </c>
    </row>
    <row r="257" spans="1:48" x14ac:dyDescent="0.25">
      <c r="A257" s="162">
        <v>254</v>
      </c>
      <c r="B257" s="3" t="s">
        <v>3989</v>
      </c>
      <c r="C257" s="3" t="s">
        <v>2176</v>
      </c>
      <c r="D257" s="28">
        <v>25500</v>
      </c>
      <c r="E257" s="25">
        <v>-2.298851</v>
      </c>
      <c r="F257" s="25">
        <v>27.5</v>
      </c>
      <c r="G257" s="25">
        <v>16.390039999999999</v>
      </c>
      <c r="H257" s="28">
        <v>1321793596500</v>
      </c>
      <c r="I257" s="51">
        <v>51.835039999999999</v>
      </c>
      <c r="J257" s="51">
        <v>99.865530000000007</v>
      </c>
      <c r="K257" s="28">
        <v>91967.25</v>
      </c>
      <c r="L257" s="28">
        <v>2367836000</v>
      </c>
      <c r="M257" s="51">
        <v>11.926020408163266</v>
      </c>
      <c r="N257" s="51">
        <v>1.9088329139697806</v>
      </c>
      <c r="O257" s="51" t="s">
        <v>4942</v>
      </c>
      <c r="P257" s="30" t="s">
        <v>4748</v>
      </c>
      <c r="Q257" s="27" t="s">
        <v>2001</v>
      </c>
      <c r="R257" s="30">
        <v>1682989.1370029999</v>
      </c>
      <c r="S257" s="27" t="s">
        <v>2001</v>
      </c>
      <c r="T257" s="30">
        <v>3251430.5262890002</v>
      </c>
      <c r="U257" s="27">
        <v>0.93193791617634458</v>
      </c>
      <c r="V257" s="30" t="s">
        <v>4748</v>
      </c>
      <c r="W257" s="32" t="s">
        <v>2001</v>
      </c>
      <c r="X257" s="30">
        <v>100732.200598</v>
      </c>
      <c r="Y257" s="32" t="s">
        <v>2001</v>
      </c>
      <c r="Z257" s="30">
        <v>110817.72146299999</v>
      </c>
      <c r="AA257" s="32">
        <v>0.10012211393305194</v>
      </c>
      <c r="AB257" s="30" t="s">
        <v>4748</v>
      </c>
      <c r="AC257" s="27" t="s">
        <v>2001</v>
      </c>
      <c r="AD257" s="30">
        <v>2276</v>
      </c>
      <c r="AE257" s="27" t="s">
        <v>2001</v>
      </c>
      <c r="AF257" s="30">
        <v>2352</v>
      </c>
      <c r="AG257" s="27">
        <v>3.3391915641476276E-2</v>
      </c>
      <c r="AH257" s="25" t="s">
        <v>4748</v>
      </c>
      <c r="AI257" s="25" t="s">
        <v>4748</v>
      </c>
      <c r="AJ257" s="25">
        <v>7.1045564918067923</v>
      </c>
      <c r="AK257" s="25" t="s">
        <v>4748</v>
      </c>
      <c r="AL257" s="25" t="s">
        <v>4748</v>
      </c>
      <c r="AM257" s="25">
        <v>16.557559402777656</v>
      </c>
      <c r="AN257" s="49" t="s">
        <v>4748</v>
      </c>
      <c r="AO257" s="49">
        <v>9.6357761484298194</v>
      </c>
      <c r="AP257" s="49">
        <v>6.3198527891207839</v>
      </c>
      <c r="AQ257" s="49" t="s">
        <v>4748</v>
      </c>
      <c r="AR257" s="49">
        <v>0.66623198481988155</v>
      </c>
      <c r="AS257" s="49">
        <v>4.9720777253413022</v>
      </c>
      <c r="AT257" s="28" t="s">
        <v>4748</v>
      </c>
      <c r="AU257" s="28" t="s">
        <v>4748</v>
      </c>
      <c r="AV257" s="28">
        <v>0</v>
      </c>
    </row>
    <row r="258" spans="1:48" x14ac:dyDescent="0.25">
      <c r="A258" s="162">
        <v>255</v>
      </c>
      <c r="B258" s="3" t="s">
        <v>363</v>
      </c>
      <c r="C258" s="3" t="s">
        <v>1</v>
      </c>
      <c r="D258" s="28">
        <v>9600</v>
      </c>
      <c r="E258" s="25">
        <v>-3.030303</v>
      </c>
      <c r="F258" s="25">
        <v>10.47181</v>
      </c>
      <c r="G258" s="25">
        <v>-17.606300000000001</v>
      </c>
      <c r="H258" s="28">
        <v>1021436457600</v>
      </c>
      <c r="I258" s="51">
        <v>106.39959999999999</v>
      </c>
      <c r="J258" s="51">
        <v>18.163979999999999</v>
      </c>
      <c r="K258" s="28">
        <v>86549.5</v>
      </c>
      <c r="L258" s="28">
        <v>845950000</v>
      </c>
      <c r="M258" s="51">
        <v>6.8879789000226701</v>
      </c>
      <c r="N258" s="51">
        <v>0.75047531106973375</v>
      </c>
      <c r="O258" s="51">
        <v>0.98066969999999998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9" t="s">
        <v>4748</v>
      </c>
      <c r="AO258" s="49" t="s">
        <v>4748</v>
      </c>
      <c r="AP258" s="49" t="s">
        <v>4748</v>
      </c>
      <c r="AQ258" s="49">
        <v>0</v>
      </c>
      <c r="AR258" s="49">
        <v>21.967901400095716</v>
      </c>
      <c r="AS258" s="49">
        <v>43.517632635880517</v>
      </c>
      <c r="AT258" s="28">
        <v>0</v>
      </c>
      <c r="AU258" s="28">
        <v>0</v>
      </c>
      <c r="AV258" s="28" t="s">
        <v>4748</v>
      </c>
    </row>
    <row r="259" spans="1:48" x14ac:dyDescent="0.25">
      <c r="A259" s="162">
        <v>256</v>
      </c>
      <c r="B259" s="3" t="s">
        <v>364</v>
      </c>
      <c r="C259" s="3" t="s">
        <v>694</v>
      </c>
      <c r="D259" s="28">
        <v>7600</v>
      </c>
      <c r="E259" s="25">
        <v>-7.3170729999999997</v>
      </c>
      <c r="F259" s="25">
        <v>15.15152</v>
      </c>
      <c r="G259" s="25">
        <v>-6.1728399999999999</v>
      </c>
      <c r="H259" s="28">
        <v>35699867600.000008</v>
      </c>
      <c r="I259" s="51">
        <v>4.6973500000000001</v>
      </c>
      <c r="J259" s="51">
        <v>57.532339999999998</v>
      </c>
      <c r="K259" s="28">
        <v>1200</v>
      </c>
      <c r="L259" s="28">
        <v>8975500</v>
      </c>
      <c r="M259" s="51">
        <v>4.4197384297027007</v>
      </c>
      <c r="N259" s="51">
        <v>0.57935450563757351</v>
      </c>
      <c r="O259" s="51" t="s">
        <v>4942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9">
        <v>9.7864650455752322</v>
      </c>
      <c r="AO259" s="49">
        <v>10.150025211020397</v>
      </c>
      <c r="AP259" s="49">
        <v>8.2158412721468626</v>
      </c>
      <c r="AQ259" s="49">
        <v>651.75904969627766</v>
      </c>
      <c r="AR259" s="49">
        <v>526.97226906413425</v>
      </c>
      <c r="AS259" s="49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62">
        <v>257</v>
      </c>
      <c r="B260" s="3" t="s">
        <v>2492</v>
      </c>
      <c r="C260" s="3" t="s">
        <v>2176</v>
      </c>
      <c r="D260" s="28">
        <v>6000</v>
      </c>
      <c r="E260" s="25">
        <v>0</v>
      </c>
      <c r="F260" s="25">
        <v>0</v>
      </c>
      <c r="G260" s="25">
        <v>-9.0909089999999999</v>
      </c>
      <c r="H260" s="28">
        <v>167991600000</v>
      </c>
      <c r="I260" s="51">
        <v>27.9986</v>
      </c>
      <c r="J260" s="51">
        <v>99.958569999999995</v>
      </c>
      <c r="K260" s="28">
        <v>50</v>
      </c>
      <c r="L260" s="28">
        <v>300000</v>
      </c>
      <c r="M260" s="51">
        <v>4.918032786885246</v>
      </c>
      <c r="N260" s="51">
        <v>0.48218110414080972</v>
      </c>
      <c r="O260" s="51" t="s">
        <v>4942</v>
      </c>
      <c r="P260" s="30" t="s">
        <v>4748</v>
      </c>
      <c r="Q260" s="27" t="s">
        <v>2001</v>
      </c>
      <c r="R260" s="30">
        <v>213526.60935899999</v>
      </c>
      <c r="S260" s="27" t="s">
        <v>2001</v>
      </c>
      <c r="T260" s="30">
        <v>226482.022405</v>
      </c>
      <c r="U260" s="27">
        <v>6.0673529565667413E-2</v>
      </c>
      <c r="V260" s="30" t="s">
        <v>4748</v>
      </c>
      <c r="W260" s="32" t="s">
        <v>2001</v>
      </c>
      <c r="X260" s="30">
        <v>34269.688372999997</v>
      </c>
      <c r="Y260" s="32" t="s">
        <v>2001</v>
      </c>
      <c r="Z260" s="30">
        <v>34267.09072</v>
      </c>
      <c r="AA260" s="32">
        <v>-7.5800309933477225E-5</v>
      </c>
      <c r="AB260" s="30" t="s">
        <v>4748</v>
      </c>
      <c r="AC260" s="27" t="s">
        <v>2001</v>
      </c>
      <c r="AD260" s="30">
        <v>1146</v>
      </c>
      <c r="AE260" s="27" t="s">
        <v>2001</v>
      </c>
      <c r="AF260" s="30">
        <v>1220</v>
      </c>
      <c r="AG260" s="27">
        <v>6.4572425828970326E-2</v>
      </c>
      <c r="AH260" s="25" t="s">
        <v>4748</v>
      </c>
      <c r="AI260" s="25" t="s">
        <v>4748</v>
      </c>
      <c r="AJ260" s="25">
        <v>4.8532524505455976</v>
      </c>
      <c r="AK260" s="25" t="s">
        <v>4748</v>
      </c>
      <c r="AL260" s="25" t="s">
        <v>4748</v>
      </c>
      <c r="AM260" s="25">
        <v>9.9896342395809459</v>
      </c>
      <c r="AN260" s="49" t="s">
        <v>4748</v>
      </c>
      <c r="AO260" s="49">
        <v>38.136120243960484</v>
      </c>
      <c r="AP260" s="49">
        <v>38.119279167605157</v>
      </c>
      <c r="AQ260" s="49" t="s">
        <v>4748</v>
      </c>
      <c r="AR260" s="49">
        <v>14.366704791893122</v>
      </c>
      <c r="AS260" s="49">
        <v>22.759403375182771</v>
      </c>
      <c r="AT260" s="28" t="s">
        <v>4748</v>
      </c>
      <c r="AU260" s="28">
        <v>572</v>
      </c>
      <c r="AV260" s="28">
        <v>576</v>
      </c>
    </row>
    <row r="261" spans="1:48" x14ac:dyDescent="0.25">
      <c r="A261" s="162">
        <v>258</v>
      </c>
      <c r="B261" s="3" t="s">
        <v>365</v>
      </c>
      <c r="C261" s="3" t="s">
        <v>694</v>
      </c>
      <c r="D261" s="6">
        <v>24100</v>
      </c>
      <c r="E261" s="171">
        <v>14.761900000000001</v>
      </c>
      <c r="F261" s="171">
        <v>7.1111110000000002</v>
      </c>
      <c r="G261" s="171">
        <v>-9.0566040000000001</v>
      </c>
      <c r="H261" s="6">
        <v>635126580000</v>
      </c>
      <c r="I261" s="154">
        <v>26.3538</v>
      </c>
      <c r="J261" s="154">
        <v>61.433950000000003</v>
      </c>
      <c r="K261" s="6">
        <v>960</v>
      </c>
      <c r="L261" s="6">
        <v>21215500</v>
      </c>
      <c r="M261" s="154">
        <v>83.624123790074307</v>
      </c>
      <c r="N261" s="154">
        <v>0.83206593950934615</v>
      </c>
      <c r="O261" s="154" t="s">
        <v>4942</v>
      </c>
      <c r="P261" s="172">
        <v>329116.13095100003</v>
      </c>
      <c r="Q261" s="168">
        <v>-0.1291486169186753</v>
      </c>
      <c r="R261" s="172">
        <v>287295.601325</v>
      </c>
      <c r="S261" s="168">
        <v>-0.1270692187136413</v>
      </c>
      <c r="T261" s="172">
        <v>571938.79635299998</v>
      </c>
      <c r="U261" s="168">
        <v>0.99076767522799802</v>
      </c>
      <c r="V261" s="172">
        <v>18064.868841</v>
      </c>
      <c r="W261" s="173">
        <v>-0.36913449252610764</v>
      </c>
      <c r="X261" s="172">
        <v>6011.2287489999999</v>
      </c>
      <c r="Y261" s="173">
        <v>-0.66724204853583413</v>
      </c>
      <c r="Z261" s="172">
        <v>231466.34866600001</v>
      </c>
      <c r="AA261" s="173">
        <v>37.505663040107343</v>
      </c>
      <c r="AB261" s="172">
        <v>685</v>
      </c>
      <c r="AC261" s="168">
        <v>-0.36982520699172028</v>
      </c>
      <c r="AD261" s="172">
        <v>228</v>
      </c>
      <c r="AE261" s="168">
        <v>-0.6671532846715329</v>
      </c>
      <c r="AF261" s="172">
        <v>8492.8975100000007</v>
      </c>
      <c r="AG261" s="168">
        <v>36.249550482456144</v>
      </c>
      <c r="AH261" s="171">
        <v>0.83561375347537248</v>
      </c>
      <c r="AI261" s="171">
        <v>0.26792542543302444</v>
      </c>
      <c r="AJ261" s="171">
        <v>9.4914850678839322</v>
      </c>
      <c r="AK261" s="171">
        <v>3.3799139553945166</v>
      </c>
      <c r="AL261" s="171">
        <v>1.0999197126410585</v>
      </c>
      <c r="AM261" s="171">
        <v>34.793679121802498</v>
      </c>
      <c r="AN261" s="170">
        <v>9.7782419792092679</v>
      </c>
      <c r="AO261" s="170">
        <v>23.710190461267054</v>
      </c>
      <c r="AP261" s="170">
        <v>47.555695643197524</v>
      </c>
      <c r="AQ261" s="170">
        <v>120.71096800747993</v>
      </c>
      <c r="AR261" s="170">
        <v>150.68170922383877</v>
      </c>
      <c r="AS261" s="170">
        <v>74.636471695790377</v>
      </c>
      <c r="AT261" s="6">
        <v>0</v>
      </c>
      <c r="AU261" s="6">
        <v>0</v>
      </c>
      <c r="AV261" s="6" t="s">
        <v>4748</v>
      </c>
    </row>
    <row r="262" spans="1:48" x14ac:dyDescent="0.25">
      <c r="A262" s="162">
        <v>259</v>
      </c>
      <c r="B262" s="3" t="s">
        <v>2495</v>
      </c>
      <c r="C262" s="3" t="s">
        <v>2176</v>
      </c>
      <c r="D262" s="6">
        <v>10000</v>
      </c>
      <c r="E262" s="171">
        <v>0</v>
      </c>
      <c r="F262" s="171">
        <v>0</v>
      </c>
      <c r="G262" s="171" t="s">
        <v>4942</v>
      </c>
      <c r="H262" s="6">
        <v>22000000000</v>
      </c>
      <c r="I262" s="154">
        <v>2.1999999999999997</v>
      </c>
      <c r="J262" s="154">
        <v>49.147179999999999</v>
      </c>
      <c r="K262" s="6">
        <v>0</v>
      </c>
      <c r="L262" s="6" t="s">
        <v>4942</v>
      </c>
      <c r="M262" s="154">
        <v>178.57142857142858</v>
      </c>
      <c r="N262" s="154">
        <v>0.92856606388349849</v>
      </c>
      <c r="O262" s="154" t="s">
        <v>4942</v>
      </c>
      <c r="P262" s="172">
        <v>50344.664047999999</v>
      </c>
      <c r="Q262" s="168" t="s">
        <v>2001</v>
      </c>
      <c r="R262" s="172" t="s">
        <v>4748</v>
      </c>
      <c r="S262" s="168" t="s">
        <v>2001</v>
      </c>
      <c r="T262" s="172">
        <v>27205.126632</v>
      </c>
      <c r="U262" s="168" t="s">
        <v>4748</v>
      </c>
      <c r="V262" s="172">
        <v>866.48256600000002</v>
      </c>
      <c r="W262" s="173" t="s">
        <v>2001</v>
      </c>
      <c r="X262" s="172" t="s">
        <v>4748</v>
      </c>
      <c r="Y262" s="173" t="s">
        <v>2001</v>
      </c>
      <c r="Z262" s="172">
        <v>122.48942700000001</v>
      </c>
      <c r="AA262" s="173" t="s">
        <v>4748</v>
      </c>
      <c r="AB262" s="172">
        <v>394</v>
      </c>
      <c r="AC262" s="168" t="s">
        <v>2001</v>
      </c>
      <c r="AD262" s="172" t="s">
        <v>4748</v>
      </c>
      <c r="AE262" s="168" t="s">
        <v>2001</v>
      </c>
      <c r="AF262" s="172">
        <v>56</v>
      </c>
      <c r="AG262" s="168" t="s">
        <v>4748</v>
      </c>
      <c r="AH262" s="171" t="s">
        <v>4748</v>
      </c>
      <c r="AI262" s="171" t="s">
        <v>4748</v>
      </c>
      <c r="AJ262" s="171" t="s">
        <v>4748</v>
      </c>
      <c r="AK262" s="171" t="s">
        <v>4748</v>
      </c>
      <c r="AL262" s="171" t="s">
        <v>4748</v>
      </c>
      <c r="AM262" s="171" t="s">
        <v>4748</v>
      </c>
      <c r="AN262" s="170">
        <v>17.391753341827766</v>
      </c>
      <c r="AO262" s="170" t="s">
        <v>4748</v>
      </c>
      <c r="AP262" s="170">
        <v>28.020512582483015</v>
      </c>
      <c r="AQ262" s="170">
        <v>15.698411427100828</v>
      </c>
      <c r="AR262" s="170" t="s">
        <v>4748</v>
      </c>
      <c r="AS262" s="170">
        <v>1.0158104169817364</v>
      </c>
      <c r="AT262" s="6" t="s">
        <v>4748</v>
      </c>
      <c r="AU262" s="6" t="s">
        <v>4748</v>
      </c>
      <c r="AV262" s="6">
        <v>0</v>
      </c>
    </row>
    <row r="263" spans="1:48" x14ac:dyDescent="0.25">
      <c r="A263" s="162">
        <v>260</v>
      </c>
      <c r="B263" s="3" t="s">
        <v>2498</v>
      </c>
      <c r="C263" s="3" t="s">
        <v>2176</v>
      </c>
      <c r="D263" s="28" t="s">
        <v>4942</v>
      </c>
      <c r="E263" s="25" t="s">
        <v>4942</v>
      </c>
      <c r="F263" s="25" t="s">
        <v>4942</v>
      </c>
      <c r="G263" s="25" t="s">
        <v>4942</v>
      </c>
      <c r="H263" s="28" t="s">
        <v>4942</v>
      </c>
      <c r="I263" s="51">
        <v>1.28</v>
      </c>
      <c r="J263" s="51">
        <v>100</v>
      </c>
      <c r="K263" s="28" t="s">
        <v>4942</v>
      </c>
      <c r="L263" s="28" t="s">
        <v>4942</v>
      </c>
      <c r="M263" s="51" t="s">
        <v>4942</v>
      </c>
      <c r="N263" s="51" t="s">
        <v>4942</v>
      </c>
      <c r="O263" s="51" t="s">
        <v>4942</v>
      </c>
      <c r="P263" s="30">
        <v>33442.085354000003</v>
      </c>
      <c r="Q263" s="27" t="s">
        <v>2001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2001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4748</v>
      </c>
      <c r="AC263" s="27" t="s">
        <v>2001</v>
      </c>
      <c r="AD263" s="30" t="s">
        <v>4748</v>
      </c>
      <c r="AE263" s="27" t="s">
        <v>2001</v>
      </c>
      <c r="AF263" s="30">
        <v>1901</v>
      </c>
      <c r="AG263" s="27" t="s">
        <v>4748</v>
      </c>
      <c r="AH263" s="25" t="s">
        <v>4748</v>
      </c>
      <c r="AI263" s="25">
        <v>9.1101953928031829</v>
      </c>
      <c r="AJ263" s="25">
        <v>14.445233204368954</v>
      </c>
      <c r="AK263" s="25" t="s">
        <v>4748</v>
      </c>
      <c r="AL263" s="25">
        <v>12.380039829957388</v>
      </c>
      <c r="AM263" s="25">
        <v>18.282225924608809</v>
      </c>
      <c r="AN263" s="49">
        <v>16.733589624459999</v>
      </c>
      <c r="AO263" s="49">
        <v>16.413782278964195</v>
      </c>
      <c r="AP263" s="49">
        <v>22.940347804477913</v>
      </c>
      <c r="AQ263" s="49">
        <v>0</v>
      </c>
      <c r="AR263" s="49">
        <v>0</v>
      </c>
      <c r="AS263" s="49">
        <v>0</v>
      </c>
      <c r="AT263" s="28" t="s">
        <v>4748</v>
      </c>
      <c r="AU263" s="28" t="s">
        <v>4748</v>
      </c>
      <c r="AV263" s="28">
        <v>668</v>
      </c>
    </row>
    <row r="264" spans="1:48" x14ac:dyDescent="0.25">
      <c r="A264" s="162">
        <v>261</v>
      </c>
      <c r="B264" s="3" t="s">
        <v>366</v>
      </c>
      <c r="C264" s="3" t="s">
        <v>694</v>
      </c>
      <c r="D264" s="28">
        <v>17000</v>
      </c>
      <c r="E264" s="25">
        <v>-2.8571430000000002</v>
      </c>
      <c r="F264" s="25">
        <v>-4.4943819999999999</v>
      </c>
      <c r="G264" s="25">
        <v>129.72970000000001</v>
      </c>
      <c r="H264" s="28">
        <v>140250000000</v>
      </c>
      <c r="I264" s="51">
        <v>8.25</v>
      </c>
      <c r="J264" s="51">
        <v>33.665939999999999</v>
      </c>
      <c r="K264" s="28">
        <v>6320</v>
      </c>
      <c r="L264" s="28">
        <v>105898500</v>
      </c>
      <c r="M264" s="51">
        <v>18.024718723919722</v>
      </c>
      <c r="N264" s="51">
        <v>1.8311592004083608</v>
      </c>
      <c r="O264" s="51">
        <v>0.31188579999999999</v>
      </c>
      <c r="P264" s="30">
        <v>0</v>
      </c>
      <c r="Q264" s="27" t="s">
        <v>2001</v>
      </c>
      <c r="R264" s="30">
        <v>11264.288280000001</v>
      </c>
      <c r="S264" s="27" t="s">
        <v>2001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9" t="s">
        <v>4748</v>
      </c>
      <c r="AO264" s="49">
        <v>8.4547428326292913</v>
      </c>
      <c r="AP264" s="49">
        <v>5.476839950094659</v>
      </c>
      <c r="AQ264" s="49">
        <v>0</v>
      </c>
      <c r="AR264" s="49">
        <v>146.64715153849571</v>
      </c>
      <c r="AS264" s="49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62">
        <v>262</v>
      </c>
      <c r="B265" s="3" t="s">
        <v>3941</v>
      </c>
      <c r="C265" s="3" t="s">
        <v>1</v>
      </c>
      <c r="D265" s="28">
        <v>24000</v>
      </c>
      <c r="E265" s="25">
        <v>-3.8076150000000002</v>
      </c>
      <c r="F265" s="25">
        <v>13.207549999999999</v>
      </c>
      <c r="G265" s="25">
        <v>-35.403730000000003</v>
      </c>
      <c r="H265" s="28">
        <v>880581288000</v>
      </c>
      <c r="I265" s="51">
        <v>36.690889999999996</v>
      </c>
      <c r="J265" s="51">
        <v>87.051249999999996</v>
      </c>
      <c r="K265" s="28">
        <v>170264</v>
      </c>
      <c r="L265" s="28">
        <v>4013450000</v>
      </c>
      <c r="M265" s="51">
        <v>5.6044489380407478</v>
      </c>
      <c r="N265" s="51">
        <v>1.3274654299341833</v>
      </c>
      <c r="O265" s="51">
        <v>0.99393560000000003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9">
        <v>19.342751773803535</v>
      </c>
      <c r="AO265" s="49">
        <v>23.545236987933638</v>
      </c>
      <c r="AP265" s="49">
        <v>23.834768408625674</v>
      </c>
      <c r="AQ265" s="49">
        <v>157.4045462724543</v>
      </c>
      <c r="AR265" s="49">
        <v>102.80147171728902</v>
      </c>
      <c r="AS265" s="49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62">
        <v>263</v>
      </c>
      <c r="B266" s="3" t="s">
        <v>367</v>
      </c>
      <c r="C266" s="3" t="s">
        <v>694</v>
      </c>
      <c r="D266" s="6">
        <v>9500</v>
      </c>
      <c r="E266" s="171">
        <v>11.764709999999999</v>
      </c>
      <c r="F266" s="171">
        <v>-5</v>
      </c>
      <c r="G266" s="171">
        <v>0</v>
      </c>
      <c r="H266" s="6">
        <v>20980047000</v>
      </c>
      <c r="I266" s="154">
        <v>2.2084199999999998</v>
      </c>
      <c r="J266" s="154">
        <v>55.891109999999998</v>
      </c>
      <c r="K266" s="6">
        <v>265</v>
      </c>
      <c r="L266" s="6">
        <v>2382500</v>
      </c>
      <c r="M266" s="154">
        <v>17.522031275302329</v>
      </c>
      <c r="N266" s="154">
        <v>0.69075048606705181</v>
      </c>
      <c r="O266" s="154" t="s">
        <v>4942</v>
      </c>
      <c r="P266" s="172">
        <v>100216.57659700001</v>
      </c>
      <c r="Q266" s="168">
        <v>-0.24958326926095309</v>
      </c>
      <c r="R266" s="172">
        <v>125161.471532</v>
      </c>
      <c r="S266" s="168">
        <v>0.24890986882649835</v>
      </c>
      <c r="T266" s="172">
        <v>131410.47668699999</v>
      </c>
      <c r="U266" s="168">
        <v>4.9927546220981514E-2</v>
      </c>
      <c r="V266" s="172">
        <v>999.23977300000001</v>
      </c>
      <c r="W266" s="173">
        <v>-0.23513386682082094</v>
      </c>
      <c r="X266" s="172">
        <v>978.05307000000005</v>
      </c>
      <c r="Y266" s="173">
        <v>-2.1202821957728379E-2</v>
      </c>
      <c r="Z266" s="172">
        <v>984.23378200000002</v>
      </c>
      <c r="AA266" s="173">
        <v>6.3194035063966116E-3</v>
      </c>
      <c r="AB266" s="172">
        <v>489.38260869565215</v>
      </c>
      <c r="AC266" s="168">
        <v>-0.15750000000000008</v>
      </c>
      <c r="AD266" s="172">
        <v>479.00869565217397</v>
      </c>
      <c r="AE266" s="168">
        <v>-2.1197960162760321E-2</v>
      </c>
      <c r="AF266" s="172">
        <v>482.23216600000001</v>
      </c>
      <c r="AG266" s="168">
        <v>6.729461024579643E-3</v>
      </c>
      <c r="AH266" s="171">
        <v>1.1009121797923902</v>
      </c>
      <c r="AI266" s="171">
        <v>1.0041472598970413</v>
      </c>
      <c r="AJ266" s="171">
        <v>0.9821487587276575</v>
      </c>
      <c r="AK266" s="171">
        <v>3.8879706363803028</v>
      </c>
      <c r="AL266" s="171">
        <v>3.8028395610756931</v>
      </c>
      <c r="AM266" s="171">
        <v>3.8124923794301413</v>
      </c>
      <c r="AN266" s="170">
        <v>3.9747577778657117</v>
      </c>
      <c r="AO266" s="170">
        <v>3.1990032731249118</v>
      </c>
      <c r="AP266" s="170">
        <v>3.159759518938543</v>
      </c>
      <c r="AQ266" s="170">
        <v>0</v>
      </c>
      <c r="AR266" s="170">
        <v>13.443135248087543</v>
      </c>
      <c r="AS266" s="170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62">
        <v>264</v>
      </c>
      <c r="B267" s="3" t="s">
        <v>2501</v>
      </c>
      <c r="C267" s="3" t="s">
        <v>2176</v>
      </c>
      <c r="D267" s="28" t="s">
        <v>4942</v>
      </c>
      <c r="E267" s="25" t="s">
        <v>4942</v>
      </c>
      <c r="F267" s="25" t="s">
        <v>4942</v>
      </c>
      <c r="G267" s="25" t="s">
        <v>4942</v>
      </c>
      <c r="H267" s="28" t="s">
        <v>4942</v>
      </c>
      <c r="I267" s="51">
        <v>1.6394599999999999</v>
      </c>
      <c r="J267" s="51">
        <v>39.687460000000002</v>
      </c>
      <c r="K267" s="28" t="s">
        <v>4942</v>
      </c>
      <c r="L267" s="28" t="s">
        <v>4942</v>
      </c>
      <c r="M267" s="51" t="s">
        <v>4942</v>
      </c>
      <c r="N267" s="51" t="s">
        <v>4942</v>
      </c>
      <c r="O267" s="51" t="s">
        <v>4942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4748</v>
      </c>
      <c r="AC267" s="27" t="s">
        <v>2001</v>
      </c>
      <c r="AD267" s="30">
        <v>195</v>
      </c>
      <c r="AE267" s="27" t="s">
        <v>2001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9">
        <v>6.699976164109267</v>
      </c>
      <c r="AO267" s="49">
        <v>9.046417701300669</v>
      </c>
      <c r="AP267" s="49">
        <v>8.0082637394632847</v>
      </c>
      <c r="AQ267" s="49">
        <v>136.17523429534</v>
      </c>
      <c r="AR267" s="49">
        <v>78.5619587186263</v>
      </c>
      <c r="AS267" s="49">
        <v>54.725596350653952</v>
      </c>
      <c r="AT267" s="28" t="s">
        <v>4748</v>
      </c>
      <c r="AU267" s="28" t="s">
        <v>4748</v>
      </c>
      <c r="AV267" s="28">
        <v>0</v>
      </c>
    </row>
    <row r="268" spans="1:48" x14ac:dyDescent="0.25">
      <c r="A268" s="162">
        <v>265</v>
      </c>
      <c r="B268" s="3" t="s">
        <v>72</v>
      </c>
      <c r="C268" s="3" t="s">
        <v>2176</v>
      </c>
      <c r="D268" s="6">
        <v>1000</v>
      </c>
      <c r="E268" s="171">
        <v>-9.0909089999999999</v>
      </c>
      <c r="F268" s="171">
        <v>-9.0909089999999999</v>
      </c>
      <c r="G268" s="171">
        <v>-33.333329999999997</v>
      </c>
      <c r="H268" s="6">
        <v>1990530000</v>
      </c>
      <c r="I268" s="154">
        <v>1.9905299999999999</v>
      </c>
      <c r="J268" s="154">
        <v>70.269229999999993</v>
      </c>
      <c r="K268" s="6">
        <v>55</v>
      </c>
      <c r="L268" s="6">
        <v>56000</v>
      </c>
      <c r="M268" s="154" t="s">
        <v>4942</v>
      </c>
      <c r="N268" s="154">
        <v>0.16291280047155604</v>
      </c>
      <c r="O268" s="154" t="s">
        <v>4942</v>
      </c>
      <c r="P268" s="172">
        <v>324953.04061899998</v>
      </c>
      <c r="Q268" s="168">
        <v>-6.3808939240198592E-2</v>
      </c>
      <c r="R268" s="172">
        <v>290278.16438199999</v>
      </c>
      <c r="S268" s="168">
        <v>-0.10670734507037738</v>
      </c>
      <c r="T268" s="172">
        <v>301244.89614000003</v>
      </c>
      <c r="U268" s="168">
        <v>3.7780078227200198E-2</v>
      </c>
      <c r="V268" s="172">
        <v>-37491.410107999996</v>
      </c>
      <c r="W268" s="173">
        <v>1.7887861293837855</v>
      </c>
      <c r="X268" s="172">
        <v>-8922.2921889999998</v>
      </c>
      <c r="Y268" s="173">
        <v>-0.76201769516542828</v>
      </c>
      <c r="Z268" s="172">
        <v>-13101.226839999999</v>
      </c>
      <c r="AA268" s="173">
        <v>0.46837007379696333</v>
      </c>
      <c r="AB268" s="172">
        <v>-4144</v>
      </c>
      <c r="AC268" s="168">
        <v>1.7886944818304173</v>
      </c>
      <c r="AD268" s="172">
        <v>-986</v>
      </c>
      <c r="AE268" s="168">
        <v>-0.76206563706563712</v>
      </c>
      <c r="AF268" s="172">
        <v>-1448</v>
      </c>
      <c r="AG268" s="168">
        <v>0.46855983772819471</v>
      </c>
      <c r="AH268" s="171">
        <v>-10.556992803890584</v>
      </c>
      <c r="AI268" s="171">
        <v>-2.8535589756157655</v>
      </c>
      <c r="AJ268" s="171">
        <v>-4.2473659317495551</v>
      </c>
      <c r="AK268" s="171">
        <v>-44.44864795757573</v>
      </c>
      <c r="AL268" s="171">
        <v>-14.593014415793565</v>
      </c>
      <c r="AM268" s="171">
        <v>-26.134981231555827</v>
      </c>
      <c r="AN268" s="170">
        <v>1.8894017878104963</v>
      </c>
      <c r="AO268" s="170">
        <v>6.130652575224671</v>
      </c>
      <c r="AP268" s="170">
        <v>5.1405800969332338</v>
      </c>
      <c r="AQ268" s="170">
        <v>237.12739198782091</v>
      </c>
      <c r="AR268" s="170">
        <v>202.31597404520221</v>
      </c>
      <c r="AS268" s="170">
        <v>221.24191485590083</v>
      </c>
      <c r="AT268" s="6">
        <v>0</v>
      </c>
      <c r="AU268" s="6">
        <v>0</v>
      </c>
      <c r="AV268" s="6">
        <v>0</v>
      </c>
    </row>
    <row r="269" spans="1:48" x14ac:dyDescent="0.25">
      <c r="A269" s="162">
        <v>266</v>
      </c>
      <c r="B269" s="3" t="s">
        <v>2504</v>
      </c>
      <c r="C269" s="3" t="s">
        <v>2176</v>
      </c>
      <c r="D269" s="6">
        <v>5000</v>
      </c>
      <c r="E269" s="171">
        <v>13.63636</v>
      </c>
      <c r="F269" s="171">
        <v>-12.2807</v>
      </c>
      <c r="G269" s="171">
        <v>-46.808509999999998</v>
      </c>
      <c r="H269" s="6">
        <v>42686400000</v>
      </c>
      <c r="I269" s="154">
        <v>8.5372799999999991</v>
      </c>
      <c r="J269" s="154">
        <v>9.0161040000000003</v>
      </c>
      <c r="K269" s="6">
        <v>12070</v>
      </c>
      <c r="L269" s="6">
        <v>53174500</v>
      </c>
      <c r="M269" s="154">
        <v>11.876484560570072</v>
      </c>
      <c r="N269" s="154">
        <v>0.39704843220630476</v>
      </c>
      <c r="O269" s="154" t="s">
        <v>4942</v>
      </c>
      <c r="P269" s="172">
        <v>528237.37426800001</v>
      </c>
      <c r="Q269" s="168">
        <v>-0.15408457005163201</v>
      </c>
      <c r="R269" s="172">
        <v>432223.84967199998</v>
      </c>
      <c r="S269" s="168">
        <v>-0.18176208135414473</v>
      </c>
      <c r="T269" s="172">
        <v>429578.11278199998</v>
      </c>
      <c r="U269" s="168">
        <v>-6.1212191136786184E-3</v>
      </c>
      <c r="V269" s="172">
        <v>4705.0169480000004</v>
      </c>
      <c r="W269" s="173">
        <v>-0.29226419122284553</v>
      </c>
      <c r="X269" s="172">
        <v>1970.575196</v>
      </c>
      <c r="Y269" s="173">
        <v>-0.58117574967766095</v>
      </c>
      <c r="Z269" s="172">
        <v>2359.292152</v>
      </c>
      <c r="AA269" s="173">
        <v>0.19726065607089879</v>
      </c>
      <c r="AB269" s="172">
        <v>652.38095238095241</v>
      </c>
      <c r="AC269" s="168">
        <v>-0.45020547065622196</v>
      </c>
      <c r="AD269" s="172">
        <v>352</v>
      </c>
      <c r="AE269" s="168">
        <v>-0.46043795620437955</v>
      </c>
      <c r="AF269" s="172">
        <v>421</v>
      </c>
      <c r="AG269" s="168">
        <v>0.19602272727272727</v>
      </c>
      <c r="AH269" s="171">
        <v>3.1249564204022477</v>
      </c>
      <c r="AI269" s="171">
        <v>1.2020335970536824</v>
      </c>
      <c r="AJ269" s="171">
        <v>1.4265217223955797</v>
      </c>
      <c r="AK269" s="171">
        <v>5.2385650719251746</v>
      </c>
      <c r="AL269" s="171">
        <v>2.7800452272741616</v>
      </c>
      <c r="AM269" s="171">
        <v>3.3517812172585115</v>
      </c>
      <c r="AN269" s="170">
        <v>11.224962705481934</v>
      </c>
      <c r="AO269" s="170">
        <v>11.288368413734185</v>
      </c>
      <c r="AP269" s="170">
        <v>10.143550168980076</v>
      </c>
      <c r="AQ269" s="170">
        <v>34.526012237645155</v>
      </c>
      <c r="AR269" s="170">
        <v>71.088467021652804</v>
      </c>
      <c r="AS269" s="170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62">
        <v>267</v>
      </c>
      <c r="B270" s="3" t="s">
        <v>368</v>
      </c>
      <c r="C270" s="3" t="s">
        <v>694</v>
      </c>
      <c r="D270" s="28">
        <v>13900</v>
      </c>
      <c r="E270" s="25">
        <v>4.5112779999999999</v>
      </c>
      <c r="F270" s="25">
        <v>-8.5526319999999991</v>
      </c>
      <c r="G270" s="25">
        <v>-2.7972030000000001</v>
      </c>
      <c r="H270" s="28">
        <v>91072313500</v>
      </c>
      <c r="I270" s="51">
        <v>6.5519599999999993</v>
      </c>
      <c r="J270" s="51">
        <v>45.532330000000002</v>
      </c>
      <c r="K270" s="28">
        <v>350</v>
      </c>
      <c r="L270" s="28">
        <v>4729500</v>
      </c>
      <c r="M270" s="51">
        <v>7.5064300687503716</v>
      </c>
      <c r="N270" s="51">
        <v>0.96168427001039314</v>
      </c>
      <c r="O270" s="51" t="s">
        <v>4942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9">
        <v>2.9430614318410986</v>
      </c>
      <c r="AO270" s="49">
        <v>3.4478040190377812</v>
      </c>
      <c r="AP270" s="49">
        <v>3.3256662200401799</v>
      </c>
      <c r="AQ270" s="49">
        <v>0</v>
      </c>
      <c r="AR270" s="49">
        <v>0</v>
      </c>
      <c r="AS270" s="49">
        <v>35.071980010698738</v>
      </c>
      <c r="AT270" s="28">
        <v>800</v>
      </c>
      <c r="AU270" s="28" t="s">
        <v>4748</v>
      </c>
      <c r="AV270" s="28">
        <v>1000</v>
      </c>
    </row>
    <row r="271" spans="1:48" x14ac:dyDescent="0.25">
      <c r="A271" s="162">
        <v>268</v>
      </c>
      <c r="B271" s="3" t="s">
        <v>73</v>
      </c>
      <c r="C271" s="3" t="s">
        <v>1</v>
      </c>
      <c r="D271" s="6">
        <v>124000</v>
      </c>
      <c r="E271" s="171">
        <v>6.9887829999999997</v>
      </c>
      <c r="F271" s="171">
        <v>65.554069999999996</v>
      </c>
      <c r="G271" s="171">
        <v>58.163269999999997</v>
      </c>
      <c r="H271" s="6">
        <v>1321218016000</v>
      </c>
      <c r="I271" s="154">
        <v>10.65498</v>
      </c>
      <c r="J271" s="154">
        <v>40.037889999999997</v>
      </c>
      <c r="K271" s="6">
        <v>75510</v>
      </c>
      <c r="L271" s="6">
        <v>8567100000</v>
      </c>
      <c r="M271" s="154">
        <v>11.846641871431864</v>
      </c>
      <c r="N271" s="154">
        <v>2.5729036026049799</v>
      </c>
      <c r="O271" s="154">
        <v>0.41806929999999998</v>
      </c>
      <c r="P271" s="172">
        <v>277038.91563</v>
      </c>
      <c r="Q271" s="168">
        <v>-6.2754079700929388E-2</v>
      </c>
      <c r="R271" s="172">
        <v>215216.92981500001</v>
      </c>
      <c r="S271" s="168">
        <v>-0.22315271366989642</v>
      </c>
      <c r="T271" s="172">
        <v>241429.696379</v>
      </c>
      <c r="U271" s="168">
        <v>0.12179695429412744</v>
      </c>
      <c r="V271" s="172">
        <v>54699.484742000001</v>
      </c>
      <c r="W271" s="173">
        <v>-4.535485053298427E-2</v>
      </c>
      <c r="X271" s="172">
        <v>59840.114410000002</v>
      </c>
      <c r="Y271" s="173">
        <v>9.3979489793125204E-2</v>
      </c>
      <c r="Z271" s="172">
        <v>75339.589263000002</v>
      </c>
      <c r="AA271" s="173">
        <v>0.25901479310022596</v>
      </c>
      <c r="AB271" s="172">
        <v>4271</v>
      </c>
      <c r="AC271" s="168">
        <v>-7.1319852141769946E-2</v>
      </c>
      <c r="AD271" s="172">
        <v>4785</v>
      </c>
      <c r="AE271" s="168">
        <v>0.1203465230625147</v>
      </c>
      <c r="AF271" s="172">
        <v>6029</v>
      </c>
      <c r="AG271" s="168">
        <v>0.25997910135841168</v>
      </c>
      <c r="AH271" s="171">
        <v>4.9283010585178015</v>
      </c>
      <c r="AI271" s="171">
        <v>4.9013068350104145</v>
      </c>
      <c r="AJ271" s="171">
        <v>5.83928154463187</v>
      </c>
      <c r="AK271" s="171">
        <v>12.473180708913514</v>
      </c>
      <c r="AL271" s="171">
        <v>13.385325680774212</v>
      </c>
      <c r="AM271" s="171">
        <v>15.732463100346248</v>
      </c>
      <c r="AN271" s="170">
        <v>32.57569172070037</v>
      </c>
      <c r="AO271" s="170">
        <v>37.548561294162518</v>
      </c>
      <c r="AP271" s="170">
        <v>32.11519470383768</v>
      </c>
      <c r="AQ271" s="170">
        <v>0.78339327646428791</v>
      </c>
      <c r="AR271" s="170">
        <v>0</v>
      </c>
      <c r="AS271" s="170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62">
        <v>269</v>
      </c>
      <c r="B272" s="3" t="s">
        <v>2507</v>
      </c>
      <c r="C272" s="3" t="s">
        <v>2176</v>
      </c>
      <c r="D272" s="28" t="s">
        <v>4942</v>
      </c>
      <c r="E272" s="25" t="s">
        <v>4942</v>
      </c>
      <c r="F272" s="25" t="s">
        <v>4942</v>
      </c>
      <c r="G272" s="25" t="s">
        <v>4942</v>
      </c>
      <c r="H272" s="28" t="s">
        <v>4942</v>
      </c>
      <c r="I272" s="51">
        <v>1.0049699999999999</v>
      </c>
      <c r="J272" s="51">
        <v>48.983460000000001</v>
      </c>
      <c r="K272" s="28" t="s">
        <v>4942</v>
      </c>
      <c r="L272" s="28" t="s">
        <v>4942</v>
      </c>
      <c r="M272" s="51" t="s">
        <v>4942</v>
      </c>
      <c r="N272" s="51" t="s">
        <v>4942</v>
      </c>
      <c r="O272" s="51" t="s">
        <v>4942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9">
        <v>-5.4160528164046928</v>
      </c>
      <c r="AO272" s="49">
        <v>20.545172063301699</v>
      </c>
      <c r="AP272" s="49">
        <v>12.370685862315177</v>
      </c>
      <c r="AQ272" s="49">
        <v>146.82506594113457</v>
      </c>
      <c r="AR272" s="49">
        <v>105.36241198620233</v>
      </c>
      <c r="AS272" s="49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62">
        <v>270</v>
      </c>
      <c r="B273" s="3" t="s">
        <v>369</v>
      </c>
      <c r="C273" s="3" t="s">
        <v>694</v>
      </c>
      <c r="D273" s="6">
        <v>16700</v>
      </c>
      <c r="E273" s="171">
        <v>-2.339181</v>
      </c>
      <c r="F273" s="171">
        <v>-4.5714290000000002</v>
      </c>
      <c r="G273" s="171">
        <v>-2.339181</v>
      </c>
      <c r="H273" s="6">
        <v>77808640000</v>
      </c>
      <c r="I273" s="154">
        <v>4.6592000000000002</v>
      </c>
      <c r="J273" s="154">
        <v>49.536160000000002</v>
      </c>
      <c r="K273" s="6">
        <v>165</v>
      </c>
      <c r="L273" s="6">
        <v>2716500</v>
      </c>
      <c r="M273" s="154">
        <v>6.1442830253319656</v>
      </c>
      <c r="N273" s="154">
        <v>1.0587434493293473</v>
      </c>
      <c r="O273" s="154">
        <v>0.37488630000000001</v>
      </c>
      <c r="P273" s="172">
        <v>130432.348511</v>
      </c>
      <c r="Q273" s="168">
        <v>8.2491329968611415E-2</v>
      </c>
      <c r="R273" s="172">
        <v>126013.315426</v>
      </c>
      <c r="S273" s="168">
        <v>-3.3879885898300155E-2</v>
      </c>
      <c r="T273" s="172">
        <v>133486.551473</v>
      </c>
      <c r="U273" s="168">
        <v>5.9305129951830987E-2</v>
      </c>
      <c r="V273" s="172">
        <v>12876.096235000001</v>
      </c>
      <c r="W273" s="173">
        <v>9.3851579564164345E-2</v>
      </c>
      <c r="X273" s="172">
        <v>13247.878488</v>
      </c>
      <c r="Y273" s="173">
        <v>2.8873833048048692E-2</v>
      </c>
      <c r="Z273" s="172">
        <v>9194.8492279999991</v>
      </c>
      <c r="AA273" s="173">
        <v>-0.30593798574400094</v>
      </c>
      <c r="AB273" s="172">
        <v>2349</v>
      </c>
      <c r="AC273" s="168">
        <v>-7.0071258907363432E-2</v>
      </c>
      <c r="AD273" s="172">
        <v>2417</v>
      </c>
      <c r="AE273" s="168">
        <v>2.894848871860356E-2</v>
      </c>
      <c r="AF273" s="172">
        <v>1677.46</v>
      </c>
      <c r="AG273" s="168">
        <v>-0.30597434836574267</v>
      </c>
      <c r="AH273" s="171">
        <v>13.577867916466085</v>
      </c>
      <c r="AI273" s="171">
        <v>13.836352949300753</v>
      </c>
      <c r="AJ273" s="171">
        <v>9.5165010490475694</v>
      </c>
      <c r="AK273" s="171">
        <v>15.705206404903571</v>
      </c>
      <c r="AL273" s="171">
        <v>15.488246319376861</v>
      </c>
      <c r="AM273" s="171">
        <v>10.539318084823563</v>
      </c>
      <c r="AN273" s="170">
        <v>26.67417065948624</v>
      </c>
      <c r="AO273" s="170">
        <v>33.430790759361294</v>
      </c>
      <c r="AP273" s="170">
        <v>33.053492786443314</v>
      </c>
      <c r="AQ273" s="170">
        <v>9.2395526605875542</v>
      </c>
      <c r="AR273" s="170">
        <v>7.220793460940433</v>
      </c>
      <c r="AS273" s="170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62">
        <v>271</v>
      </c>
      <c r="B274" s="3" t="s">
        <v>370</v>
      </c>
      <c r="C274" s="3" t="s">
        <v>694</v>
      </c>
      <c r="D274" s="28">
        <v>17400</v>
      </c>
      <c r="E274" s="25">
        <v>8.75</v>
      </c>
      <c r="F274" s="25">
        <v>11.538460000000001</v>
      </c>
      <c r="G274" s="25">
        <v>2.3529409999999999</v>
      </c>
      <c r="H274" s="28">
        <v>26077032000</v>
      </c>
      <c r="I274" s="51">
        <v>1.49868</v>
      </c>
      <c r="J274" s="51">
        <v>63.47166</v>
      </c>
      <c r="K274" s="28">
        <v>320</v>
      </c>
      <c r="L274" s="28">
        <v>5101500</v>
      </c>
      <c r="M274" s="51">
        <v>5.8060132395287356</v>
      </c>
      <c r="N274" s="51">
        <v>0.81339893913180072</v>
      </c>
      <c r="O274" s="51" t="s">
        <v>4942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9">
        <v>25.936240512756768</v>
      </c>
      <c r="AO274" s="49">
        <v>23.262577408762176</v>
      </c>
      <c r="AP274" s="49">
        <v>23.25199244393761</v>
      </c>
      <c r="AQ274" s="49">
        <v>0</v>
      </c>
      <c r="AR274" s="49">
        <v>0</v>
      </c>
      <c r="AS274" s="49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62">
        <v>272</v>
      </c>
      <c r="B275" s="3" t="s">
        <v>74</v>
      </c>
      <c r="C275" s="3" t="s">
        <v>1</v>
      </c>
      <c r="D275" s="28">
        <v>6740</v>
      </c>
      <c r="E275" s="25">
        <v>-4.8022600000000004</v>
      </c>
      <c r="F275" s="25">
        <v>-11.780099999999999</v>
      </c>
      <c r="G275" s="25">
        <v>-11.758100000000001</v>
      </c>
      <c r="H275" s="28">
        <v>349090158080</v>
      </c>
      <c r="I275" s="51">
        <v>51.793789999999994</v>
      </c>
      <c r="J275" s="51">
        <v>29.642800000000001</v>
      </c>
      <c r="K275" s="28">
        <v>143920.5</v>
      </c>
      <c r="L275" s="28">
        <v>1005700000</v>
      </c>
      <c r="M275" s="51">
        <v>6.7220253246788948</v>
      </c>
      <c r="N275" s="51">
        <v>0.56419341590318728</v>
      </c>
      <c r="O275" s="51">
        <v>0.6081088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9">
        <v>8.302088349397696</v>
      </c>
      <c r="AO275" s="49">
        <v>8.7339068720635016</v>
      </c>
      <c r="AP275" s="49">
        <v>8.4956715362599304</v>
      </c>
      <c r="AQ275" s="49">
        <v>62.700898929337001</v>
      </c>
      <c r="AR275" s="49">
        <v>74.601623581827155</v>
      </c>
      <c r="AS275" s="49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62">
        <v>273</v>
      </c>
      <c r="B276" s="3" t="s">
        <v>2026</v>
      </c>
      <c r="C276" s="3" t="s">
        <v>1</v>
      </c>
      <c r="D276" s="28">
        <v>8180</v>
      </c>
      <c r="E276" s="25">
        <v>8.4880639999999996</v>
      </c>
      <c r="F276" s="25">
        <v>31.935479999999998</v>
      </c>
      <c r="G276" s="25">
        <v>64.25703</v>
      </c>
      <c r="H276" s="28">
        <v>279756000000</v>
      </c>
      <c r="I276" s="51">
        <v>34.199999999999996</v>
      </c>
      <c r="J276" s="51">
        <v>59.018509999999999</v>
      </c>
      <c r="K276" s="28">
        <v>353468.5</v>
      </c>
      <c r="L276" s="28">
        <v>2823900000</v>
      </c>
      <c r="M276" s="51">
        <v>23.285394361638176</v>
      </c>
      <c r="N276" s="51">
        <v>0.76291257143588953</v>
      </c>
      <c r="O276" s="51">
        <v>0.26115569999999999</v>
      </c>
      <c r="P276" s="30">
        <v>112778.022295</v>
      </c>
      <c r="Q276" s="27" t="s">
        <v>2001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2001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4748</v>
      </c>
      <c r="AC276" s="27" t="s">
        <v>2001</v>
      </c>
      <c r="AD276" s="30">
        <v>867.758647</v>
      </c>
      <c r="AE276" s="27" t="s">
        <v>2001</v>
      </c>
      <c r="AF276" s="30">
        <v>797.12</v>
      </c>
      <c r="AG276" s="27">
        <v>-8.1403564509798534E-2</v>
      </c>
      <c r="AH276" s="25" t="s">
        <v>4748</v>
      </c>
      <c r="AI276" s="25">
        <v>5.313380781006531</v>
      </c>
      <c r="AJ276" s="25">
        <v>3.7815228967640215</v>
      </c>
      <c r="AK276" s="25" t="s">
        <v>4748</v>
      </c>
      <c r="AL276" s="25">
        <v>11.967160886658187</v>
      </c>
      <c r="AM276" s="25">
        <v>6.5166173291941796</v>
      </c>
      <c r="AN276" s="49">
        <v>20.878192794877471</v>
      </c>
      <c r="AO276" s="49">
        <v>35.724143333085856</v>
      </c>
      <c r="AP276" s="49">
        <v>21.024944656817912</v>
      </c>
      <c r="AQ276" s="49">
        <v>220.34005944024472</v>
      </c>
      <c r="AR276" s="49">
        <v>79.023700367207596</v>
      </c>
      <c r="AS276" s="49">
        <v>80.046160286479363</v>
      </c>
      <c r="AT276" s="28" t="s">
        <v>4748</v>
      </c>
      <c r="AU276" s="28">
        <v>800</v>
      </c>
      <c r="AV276" s="28">
        <v>600</v>
      </c>
    </row>
    <row r="277" spans="1:48" x14ac:dyDescent="0.25">
      <c r="A277" s="162">
        <v>274</v>
      </c>
      <c r="B277" s="3" t="s">
        <v>2510</v>
      </c>
      <c r="C277" s="3" t="s">
        <v>2176</v>
      </c>
      <c r="D277" s="28">
        <v>70100</v>
      </c>
      <c r="E277" s="25">
        <v>0</v>
      </c>
      <c r="F277" s="25">
        <v>112.4242</v>
      </c>
      <c r="G277" s="25">
        <v>312.35289999999998</v>
      </c>
      <c r="H277" s="28">
        <v>117768000000</v>
      </c>
      <c r="I277" s="51">
        <v>1.68</v>
      </c>
      <c r="J277" s="51">
        <v>49.350119999999997</v>
      </c>
      <c r="K277" s="28">
        <v>0</v>
      </c>
      <c r="L277" s="28" t="s">
        <v>4942</v>
      </c>
      <c r="M277" s="51">
        <v>9.5012198427758197</v>
      </c>
      <c r="N277" s="51">
        <v>1.4176849522096446</v>
      </c>
      <c r="O277" s="51" t="s">
        <v>4942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9">
        <v>12.601194641956415</v>
      </c>
      <c r="AO277" s="49">
        <v>13.26925861173539</v>
      </c>
      <c r="AP277" s="49">
        <v>14.680819874874352</v>
      </c>
      <c r="AQ277" s="49">
        <v>0</v>
      </c>
      <c r="AR277" s="49">
        <v>4.3013507389171446</v>
      </c>
      <c r="AS277" s="49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62">
        <v>275</v>
      </c>
      <c r="B278" s="3" t="s">
        <v>2513</v>
      </c>
      <c r="C278" s="3" t="s">
        <v>2176</v>
      </c>
      <c r="D278" s="28">
        <v>7200</v>
      </c>
      <c r="E278" s="25">
        <v>0</v>
      </c>
      <c r="F278" s="25">
        <v>-49.295769999999997</v>
      </c>
      <c r="G278" s="25">
        <v>-35.714289999999998</v>
      </c>
      <c r="H278" s="28">
        <v>46800000000</v>
      </c>
      <c r="I278" s="51">
        <v>6.5</v>
      </c>
      <c r="J278" s="51">
        <v>93.126140000000007</v>
      </c>
      <c r="K278" s="28">
        <v>0</v>
      </c>
      <c r="L278" s="28" t="s">
        <v>4942</v>
      </c>
      <c r="M278" s="51">
        <v>2.1686746987951806</v>
      </c>
      <c r="N278" s="51">
        <v>0.53786394146452954</v>
      </c>
      <c r="O278" s="51" t="s">
        <v>4942</v>
      </c>
      <c r="P278" s="30" t="s">
        <v>4748</v>
      </c>
      <c r="Q278" s="27" t="s">
        <v>2001</v>
      </c>
      <c r="R278" s="30" t="s">
        <v>4748</v>
      </c>
      <c r="S278" s="27" t="s">
        <v>2001</v>
      </c>
      <c r="T278" s="30">
        <v>663077.45479700004</v>
      </c>
      <c r="U278" s="27" t="s">
        <v>4748</v>
      </c>
      <c r="V278" s="30" t="s">
        <v>4748</v>
      </c>
      <c r="W278" s="32" t="s">
        <v>2001</v>
      </c>
      <c r="X278" s="30" t="s">
        <v>4748</v>
      </c>
      <c r="Y278" s="32" t="s">
        <v>2001</v>
      </c>
      <c r="Z278" s="30">
        <v>21578.170021999998</v>
      </c>
      <c r="AA278" s="32" t="s">
        <v>4748</v>
      </c>
      <c r="AB278" s="30" t="s">
        <v>4748</v>
      </c>
      <c r="AC278" s="27" t="s">
        <v>2001</v>
      </c>
      <c r="AD278" s="30" t="s">
        <v>4748</v>
      </c>
      <c r="AE278" s="27" t="s">
        <v>2001</v>
      </c>
      <c r="AF278" s="30">
        <v>3320</v>
      </c>
      <c r="AG278" s="27" t="s">
        <v>4748</v>
      </c>
      <c r="AH278" s="25" t="s">
        <v>4748</v>
      </c>
      <c r="AI278" s="25" t="s">
        <v>4748</v>
      </c>
      <c r="AJ278" s="25">
        <v>6.834099639742357</v>
      </c>
      <c r="AK278" s="25" t="s">
        <v>4748</v>
      </c>
      <c r="AL278" s="25" t="s">
        <v>4748</v>
      </c>
      <c r="AM278" s="25">
        <v>28.28696425295318</v>
      </c>
      <c r="AN278" s="49" t="s">
        <v>4748</v>
      </c>
      <c r="AO278" s="49" t="s">
        <v>4748</v>
      </c>
      <c r="AP278" s="49">
        <v>10.909791128873003</v>
      </c>
      <c r="AQ278" s="49" t="s">
        <v>4748</v>
      </c>
      <c r="AR278" s="49">
        <v>95.645317018601077</v>
      </c>
      <c r="AS278" s="49">
        <v>64.625920176017758</v>
      </c>
      <c r="AT278" s="28" t="s">
        <v>4748</v>
      </c>
      <c r="AU278" s="28" t="s">
        <v>4748</v>
      </c>
      <c r="AV278" s="28">
        <v>2300</v>
      </c>
    </row>
    <row r="279" spans="1:48" x14ac:dyDescent="0.25">
      <c r="A279" s="162">
        <v>276</v>
      </c>
      <c r="B279" s="3" t="s">
        <v>2516</v>
      </c>
      <c r="C279" s="3" t="s">
        <v>2176</v>
      </c>
      <c r="D279" s="28">
        <v>9800</v>
      </c>
      <c r="E279" s="25">
        <v>8.8888890000000007</v>
      </c>
      <c r="F279" s="25">
        <v>13.95349</v>
      </c>
      <c r="G279" s="25">
        <v>145</v>
      </c>
      <c r="H279" s="28">
        <v>41160000000</v>
      </c>
      <c r="I279" s="51">
        <v>4.2</v>
      </c>
      <c r="J279" s="51">
        <v>34.654829999999997</v>
      </c>
      <c r="K279" s="28">
        <v>1050</v>
      </c>
      <c r="L279" s="28">
        <v>12482500</v>
      </c>
      <c r="M279" s="51">
        <v>32.996632996632997</v>
      </c>
      <c r="N279" s="51">
        <v>0.82464614285249327</v>
      </c>
      <c r="O279" s="51" t="s">
        <v>4942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9">
        <v>5.8454403610710637</v>
      </c>
      <c r="AO279" s="49">
        <v>4.949702068463413</v>
      </c>
      <c r="AP279" s="49">
        <v>4.0971850285912108</v>
      </c>
      <c r="AQ279" s="49">
        <v>105.01569257276195</v>
      </c>
      <c r="AR279" s="49">
        <v>26.868192461167318</v>
      </c>
      <c r="AS279" s="49">
        <v>44.722807270196924</v>
      </c>
      <c r="AT279" s="28">
        <v>0</v>
      </c>
      <c r="AU279" s="28">
        <v>0</v>
      </c>
      <c r="AV279" s="28" t="s">
        <v>4748</v>
      </c>
    </row>
    <row r="280" spans="1:48" x14ac:dyDescent="0.25">
      <c r="A280" s="162">
        <v>277</v>
      </c>
      <c r="B280" s="3" t="s">
        <v>75</v>
      </c>
      <c r="C280" s="3" t="s">
        <v>1</v>
      </c>
      <c r="D280" s="28">
        <v>18150</v>
      </c>
      <c r="E280" s="25">
        <v>-4.4736840000000004</v>
      </c>
      <c r="F280" s="25">
        <v>79.702969999999993</v>
      </c>
      <c r="G280" s="25">
        <v>39.080460000000002</v>
      </c>
      <c r="H280" s="28">
        <v>795240798000.00012</v>
      </c>
      <c r="I280" s="51">
        <v>43.814920000000001</v>
      </c>
      <c r="J280" s="51">
        <v>12.27951</v>
      </c>
      <c r="K280" s="28">
        <v>11</v>
      </c>
      <c r="L280" s="28">
        <v>200000</v>
      </c>
      <c r="M280" s="51">
        <v>13.40558036612525</v>
      </c>
      <c r="N280" s="51">
        <v>1.5087761175014565</v>
      </c>
      <c r="O280" s="51" t="s">
        <v>4942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9">
        <v>7.7475766916402122</v>
      </c>
      <c r="AO280" s="49">
        <v>6.7735000343584932</v>
      </c>
      <c r="AP280" s="49">
        <v>6.0530933796577369</v>
      </c>
      <c r="AQ280" s="49">
        <v>79.171718755709136</v>
      </c>
      <c r="AR280" s="49">
        <v>135.24072268863114</v>
      </c>
      <c r="AS280" s="49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62">
        <v>278</v>
      </c>
      <c r="B281" s="3" t="s">
        <v>371</v>
      </c>
      <c r="C281" s="3" t="s">
        <v>694</v>
      </c>
      <c r="D281" s="28">
        <v>22600</v>
      </c>
      <c r="E281" s="25">
        <v>4.0167330000000003</v>
      </c>
      <c r="F281" s="25">
        <v>-7.9259279999999999</v>
      </c>
      <c r="G281" s="25">
        <v>26.836739999999999</v>
      </c>
      <c r="H281" s="28">
        <v>2246025855000</v>
      </c>
      <c r="I281" s="51">
        <v>99.381679999999989</v>
      </c>
      <c r="J281" s="51">
        <v>71.283779999999993</v>
      </c>
      <c r="K281" s="28">
        <v>19210.5</v>
      </c>
      <c r="L281" s="28">
        <v>427836000</v>
      </c>
      <c r="M281" s="51">
        <v>5.563297585089872</v>
      </c>
      <c r="N281" s="51">
        <v>0.74419080917385505</v>
      </c>
      <c r="O281" s="51">
        <v>0.37130990000000003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9">
        <v>12.094721332852131</v>
      </c>
      <c r="AO281" s="49">
        <v>13.026602060040904</v>
      </c>
      <c r="AP281" s="49">
        <v>13.038662633390585</v>
      </c>
      <c r="AQ281" s="49">
        <v>90.342075249764648</v>
      </c>
      <c r="AR281" s="49">
        <v>98.927828354204138</v>
      </c>
      <c r="AS281" s="49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62">
        <v>279</v>
      </c>
      <c r="B282" s="3" t="s">
        <v>4822</v>
      </c>
      <c r="C282" s="3" t="s">
        <v>1</v>
      </c>
      <c r="D282" s="28">
        <v>42500</v>
      </c>
      <c r="E282" s="25">
        <v>-0.2347418</v>
      </c>
      <c r="F282" s="25">
        <v>7.0528969999999997</v>
      </c>
      <c r="G282" s="25">
        <v>-9.5744679999999995</v>
      </c>
      <c r="H282" s="28">
        <v>2226103887500</v>
      </c>
      <c r="I282" s="51">
        <v>52.378920000000001</v>
      </c>
      <c r="J282" s="51">
        <v>91.886589999999998</v>
      </c>
      <c r="K282" s="28">
        <v>29897</v>
      </c>
      <c r="L282" s="28">
        <v>1283100000</v>
      </c>
      <c r="M282" s="51">
        <v>15.173152445555159</v>
      </c>
      <c r="N282" s="51">
        <v>2.4994028710309331</v>
      </c>
      <c r="O282" s="51">
        <v>0.57976130000000003</v>
      </c>
      <c r="P282" s="30">
        <v>1225068.036933</v>
      </c>
      <c r="Q282" s="27" t="s">
        <v>2001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2001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2001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4748</v>
      </c>
      <c r="AI282" s="25">
        <v>11.309401741117956</v>
      </c>
      <c r="AJ282" s="25">
        <v>11.038680893835426</v>
      </c>
      <c r="AK282" s="25" t="s">
        <v>4748</v>
      </c>
      <c r="AL282" s="25">
        <v>18.84437346673786</v>
      </c>
      <c r="AM282" s="25">
        <v>18.424417666416474</v>
      </c>
      <c r="AN282" s="49">
        <v>36.895184823822134</v>
      </c>
      <c r="AO282" s="49">
        <v>36.767905492512234</v>
      </c>
      <c r="AP282" s="49">
        <v>35.345251608925878</v>
      </c>
      <c r="AQ282" s="49">
        <v>15.643787285694675</v>
      </c>
      <c r="AR282" s="49">
        <v>9.6660637547202981</v>
      </c>
      <c r="AS282" s="49">
        <v>23.493076065399578</v>
      </c>
      <c r="AT282" s="28" t="s">
        <v>4748</v>
      </c>
      <c r="AU282" s="28">
        <v>1500</v>
      </c>
      <c r="AV282" s="28">
        <v>1500</v>
      </c>
    </row>
    <row r="283" spans="1:48" x14ac:dyDescent="0.25">
      <c r="A283" s="162">
        <v>280</v>
      </c>
      <c r="B283" s="3" t="s">
        <v>2519</v>
      </c>
      <c r="C283" s="3" t="s">
        <v>2176</v>
      </c>
      <c r="D283" s="28" t="s">
        <v>4942</v>
      </c>
      <c r="E283" s="25" t="s">
        <v>4942</v>
      </c>
      <c r="F283" s="25" t="s">
        <v>4942</v>
      </c>
      <c r="G283" s="25" t="s">
        <v>4942</v>
      </c>
      <c r="H283" s="28" t="s">
        <v>4942</v>
      </c>
      <c r="I283" s="51">
        <v>2.1999999999999997</v>
      </c>
      <c r="J283" s="51">
        <v>21.521139999999999</v>
      </c>
      <c r="K283" s="28" t="s">
        <v>4942</v>
      </c>
      <c r="L283" s="28" t="s">
        <v>4942</v>
      </c>
      <c r="M283" s="51" t="s">
        <v>4942</v>
      </c>
      <c r="N283" s="51" t="s">
        <v>4942</v>
      </c>
      <c r="O283" s="51" t="s">
        <v>4942</v>
      </c>
      <c r="P283" s="30" t="s">
        <v>4748</v>
      </c>
      <c r="Q283" s="27" t="s">
        <v>2001</v>
      </c>
      <c r="R283" s="30">
        <v>64724.487502000004</v>
      </c>
      <c r="S283" s="27" t="s">
        <v>2001</v>
      </c>
      <c r="T283" s="30">
        <v>47850.015289000003</v>
      </c>
      <c r="U283" s="27">
        <v>-0.2607123341452271</v>
      </c>
      <c r="V283" s="30" t="s">
        <v>4748</v>
      </c>
      <c r="W283" s="32" t="s">
        <v>2001</v>
      </c>
      <c r="X283" s="30">
        <v>5055.5102770000003</v>
      </c>
      <c r="Y283" s="32" t="s">
        <v>2001</v>
      </c>
      <c r="Z283" s="30">
        <v>795.27982299999996</v>
      </c>
      <c r="AA283" s="32">
        <v>-0.84269049424780751</v>
      </c>
      <c r="AB283" s="30" t="s">
        <v>4748</v>
      </c>
      <c r="AC283" s="27" t="s">
        <v>2001</v>
      </c>
      <c r="AD283" s="30">
        <v>2297.9592170000001</v>
      </c>
      <c r="AE283" s="27" t="s">
        <v>2001</v>
      </c>
      <c r="AF283" s="30">
        <v>361</v>
      </c>
      <c r="AG283" s="27">
        <v>-0.8429040875358581</v>
      </c>
      <c r="AH283" s="25" t="s">
        <v>4748</v>
      </c>
      <c r="AI283" s="25">
        <v>27.524843028913299</v>
      </c>
      <c r="AJ283" s="25">
        <v>3.5586050824930613</v>
      </c>
      <c r="AK283" s="25" t="s">
        <v>4748</v>
      </c>
      <c r="AL283" s="25">
        <v>47.08919138245539</v>
      </c>
      <c r="AM283" s="25">
        <v>8.6061296929112654</v>
      </c>
      <c r="AN283" s="49" t="s">
        <v>4748</v>
      </c>
      <c r="AO283" s="49">
        <v>11.772919227463252</v>
      </c>
      <c r="AP283" s="49">
        <v>-30.061852881595218</v>
      </c>
      <c r="AQ283" s="49">
        <v>5.2087127924008536</v>
      </c>
      <c r="AR283" s="49">
        <v>8.4226401584577371</v>
      </c>
      <c r="AS283" s="49">
        <v>0</v>
      </c>
      <c r="AT283" s="28" t="s">
        <v>4748</v>
      </c>
      <c r="AU283" s="28">
        <v>140</v>
      </c>
      <c r="AV283" s="28">
        <v>270</v>
      </c>
    </row>
    <row r="284" spans="1:48" x14ac:dyDescent="0.25">
      <c r="A284" s="162">
        <v>281</v>
      </c>
      <c r="B284" s="3" t="s">
        <v>2522</v>
      </c>
      <c r="C284" s="3" t="s">
        <v>2176</v>
      </c>
      <c r="D284" s="28">
        <v>67500</v>
      </c>
      <c r="E284" s="25">
        <v>99.704139999999995</v>
      </c>
      <c r="F284" s="25">
        <v>247.93809999999999</v>
      </c>
      <c r="G284" s="25">
        <v>131.1644</v>
      </c>
      <c r="H284" s="28">
        <v>131056920000</v>
      </c>
      <c r="I284" s="51">
        <v>1.9415799999999999</v>
      </c>
      <c r="J284" s="51">
        <v>39.558210000000003</v>
      </c>
      <c r="K284" s="28">
        <v>35</v>
      </c>
      <c r="L284" s="28">
        <v>1728000</v>
      </c>
      <c r="M284" s="51">
        <v>19.181585677749361</v>
      </c>
      <c r="N284" s="51">
        <v>2.3851840190171263</v>
      </c>
      <c r="O284" s="51" t="s">
        <v>4942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9">
        <v>11.994970415253414</v>
      </c>
      <c r="AO284" s="49">
        <v>12.728836836157898</v>
      </c>
      <c r="AP284" s="49">
        <v>11.562662927798328</v>
      </c>
      <c r="AQ284" s="49">
        <v>0</v>
      </c>
      <c r="AR284" s="49">
        <v>0</v>
      </c>
      <c r="AS284" s="49">
        <v>0</v>
      </c>
      <c r="AT284" s="28">
        <v>1200</v>
      </c>
      <c r="AU284" s="28">
        <v>1200</v>
      </c>
      <c r="AV284" s="28" t="s">
        <v>4748</v>
      </c>
    </row>
    <row r="285" spans="1:48" x14ac:dyDescent="0.25">
      <c r="A285" s="162">
        <v>282</v>
      </c>
      <c r="B285" s="3" t="s">
        <v>372</v>
      </c>
      <c r="C285" s="3" t="s">
        <v>694</v>
      </c>
      <c r="D285" s="28">
        <v>12300</v>
      </c>
      <c r="E285" s="25">
        <v>1.6528929999999999</v>
      </c>
      <c r="F285" s="25">
        <v>9.8214290000000002</v>
      </c>
      <c r="G285" s="25">
        <v>-16.89189</v>
      </c>
      <c r="H285" s="28">
        <v>151468276200</v>
      </c>
      <c r="I285" s="51">
        <v>12.314489999999999</v>
      </c>
      <c r="J285" s="51" t="s">
        <v>4942</v>
      </c>
      <c r="K285" s="28">
        <v>1780</v>
      </c>
      <c r="L285" s="28">
        <v>21623500</v>
      </c>
      <c r="M285" s="51">
        <v>7.13463544088322</v>
      </c>
      <c r="N285" s="51">
        <v>0.85648061592961666</v>
      </c>
      <c r="O285" s="51">
        <v>0.4089063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9">
        <v>22.908339589171657</v>
      </c>
      <c r="AO285" s="49">
        <v>24.220364120858974</v>
      </c>
      <c r="AP285" s="49">
        <v>23.232972384873229</v>
      </c>
      <c r="AQ285" s="49">
        <v>168.59190157556824</v>
      </c>
      <c r="AR285" s="49">
        <v>123.7449342726034</v>
      </c>
      <c r="AS285" s="49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62">
        <v>283</v>
      </c>
      <c r="B286" s="3" t="s">
        <v>2525</v>
      </c>
      <c r="C286" s="3" t="s">
        <v>2176</v>
      </c>
      <c r="D286" s="6" t="s">
        <v>4942</v>
      </c>
      <c r="E286" s="171" t="s">
        <v>4942</v>
      </c>
      <c r="F286" s="171" t="s">
        <v>4942</v>
      </c>
      <c r="G286" s="171" t="s">
        <v>4942</v>
      </c>
      <c r="H286" s="6" t="s">
        <v>4942</v>
      </c>
      <c r="I286" s="154">
        <v>39.320099999999996</v>
      </c>
      <c r="J286" s="154">
        <v>99.9054</v>
      </c>
      <c r="K286" s="6" t="s">
        <v>4942</v>
      </c>
      <c r="L286" s="6" t="s">
        <v>4942</v>
      </c>
      <c r="M286" s="154" t="s">
        <v>4942</v>
      </c>
      <c r="N286" s="154" t="s">
        <v>4942</v>
      </c>
      <c r="O286" s="154" t="s">
        <v>4942</v>
      </c>
      <c r="P286" s="172">
        <v>37218.074446999999</v>
      </c>
      <c r="Q286" s="168" t="s">
        <v>2001</v>
      </c>
      <c r="R286" s="172">
        <v>49851.509997000001</v>
      </c>
      <c r="S286" s="168">
        <v>0.33944355632880763</v>
      </c>
      <c r="T286" s="172">
        <v>55688.320912000003</v>
      </c>
      <c r="U286" s="168">
        <v>0.11708393417473721</v>
      </c>
      <c r="V286" s="172">
        <v>38.803280000000001</v>
      </c>
      <c r="W286" s="173" t="s">
        <v>2001</v>
      </c>
      <c r="X286" s="172">
        <v>616.92081800000005</v>
      </c>
      <c r="Y286" s="173">
        <v>14.898677070598156</v>
      </c>
      <c r="Z286" s="172">
        <v>1064.819346</v>
      </c>
      <c r="AA286" s="173">
        <v>0.72602271625724246</v>
      </c>
      <c r="AB286" s="172" t="s">
        <v>4748</v>
      </c>
      <c r="AC286" s="168" t="s">
        <v>2001</v>
      </c>
      <c r="AD286" s="172">
        <v>16</v>
      </c>
      <c r="AE286" s="168" t="s">
        <v>2001</v>
      </c>
      <c r="AF286" s="172">
        <v>5.42</v>
      </c>
      <c r="AG286" s="168">
        <v>-0.66125</v>
      </c>
      <c r="AH286" s="171" t="s">
        <v>4748</v>
      </c>
      <c r="AI286" s="171">
        <v>0.14048449544470271</v>
      </c>
      <c r="AJ286" s="171">
        <v>0.25035784594563076</v>
      </c>
      <c r="AK286" s="171" t="s">
        <v>4748</v>
      </c>
      <c r="AL286" s="171">
        <v>0.15689706231672859</v>
      </c>
      <c r="AM286" s="171">
        <v>5.4153315228308942E-2</v>
      </c>
      <c r="AN286" s="170">
        <v>16.745365832601156</v>
      </c>
      <c r="AO286" s="170">
        <v>18.47537413120337</v>
      </c>
      <c r="AP286" s="170">
        <v>20.584066332533133</v>
      </c>
      <c r="AQ286" s="170">
        <v>4.2955623004519312</v>
      </c>
      <c r="AR286" s="170">
        <v>6.2722175396298585</v>
      </c>
      <c r="AS286" s="170">
        <v>5.52350214455877</v>
      </c>
      <c r="AT286" s="6" t="s">
        <v>4748</v>
      </c>
      <c r="AU286" s="6" t="s">
        <v>4748</v>
      </c>
      <c r="AV286" s="6" t="s">
        <v>4748</v>
      </c>
    </row>
    <row r="287" spans="1:48" x14ac:dyDescent="0.25">
      <c r="A287" s="162">
        <v>284</v>
      </c>
      <c r="B287" s="3" t="s">
        <v>2528</v>
      </c>
      <c r="C287" s="3" t="s">
        <v>2176</v>
      </c>
      <c r="D287" s="28">
        <v>13000</v>
      </c>
      <c r="E287" s="25">
        <v>30</v>
      </c>
      <c r="F287" s="25">
        <v>38.297870000000003</v>
      </c>
      <c r="G287" s="25">
        <v>-0.69444510000000004</v>
      </c>
      <c r="H287" s="28">
        <v>21450000000</v>
      </c>
      <c r="I287" s="51">
        <v>1.65</v>
      </c>
      <c r="J287" s="51">
        <v>99.998909999999995</v>
      </c>
      <c r="K287" s="28">
        <v>170</v>
      </c>
      <c r="L287" s="28">
        <v>1777000</v>
      </c>
      <c r="M287" s="51">
        <v>3.2708142726440994</v>
      </c>
      <c r="N287" s="51">
        <v>0.95482398612297481</v>
      </c>
      <c r="O287" s="51" t="s">
        <v>4942</v>
      </c>
      <c r="P287" s="30">
        <v>105882.537709</v>
      </c>
      <c r="Q287" s="27" t="s">
        <v>2001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2001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2001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4748</v>
      </c>
      <c r="AI287" s="25">
        <v>10.847610982865689</v>
      </c>
      <c r="AJ287" s="25">
        <v>5.8284497752733113</v>
      </c>
      <c r="AK287" s="25" t="s">
        <v>4748</v>
      </c>
      <c r="AL287" s="25">
        <v>70.017424964780375</v>
      </c>
      <c r="AM287" s="25">
        <v>34.180307621802989</v>
      </c>
      <c r="AN287" s="49">
        <v>10.684018353517832</v>
      </c>
      <c r="AO287" s="49">
        <v>10.145024795699864</v>
      </c>
      <c r="AP287" s="49">
        <v>9.4992383197766266</v>
      </c>
      <c r="AQ287" s="49">
        <v>372.01888502562207</v>
      </c>
      <c r="AR287" s="49">
        <v>127.87599859470005</v>
      </c>
      <c r="AS287" s="49">
        <v>282.52445885113104</v>
      </c>
      <c r="AT287" s="28" t="s">
        <v>4748</v>
      </c>
      <c r="AU287" s="28">
        <v>0</v>
      </c>
      <c r="AV287" s="28">
        <v>1000</v>
      </c>
    </row>
    <row r="288" spans="1:48" x14ac:dyDescent="0.25">
      <c r="A288" s="162">
        <v>285</v>
      </c>
      <c r="B288" s="3" t="s">
        <v>373</v>
      </c>
      <c r="C288" s="3" t="s">
        <v>694</v>
      </c>
      <c r="D288" s="28">
        <v>6700</v>
      </c>
      <c r="E288" s="25">
        <v>-9.4594590000000007</v>
      </c>
      <c r="F288" s="25">
        <v>-9.4594590000000007</v>
      </c>
      <c r="G288" s="25">
        <v>11.66667</v>
      </c>
      <c r="H288" s="28">
        <v>16884000000</v>
      </c>
      <c r="I288" s="51">
        <v>2.52</v>
      </c>
      <c r="J288" s="51">
        <v>33.74127</v>
      </c>
      <c r="K288" s="28">
        <v>100</v>
      </c>
      <c r="L288" s="28">
        <v>670000</v>
      </c>
      <c r="M288" s="51" t="s">
        <v>4942</v>
      </c>
      <c r="N288" s="51">
        <v>0.91598726269083453</v>
      </c>
      <c r="O288" s="51" t="s">
        <v>4942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9">
        <v>6.4504595782596592</v>
      </c>
      <c r="AO288" s="49">
        <v>6.7478317585032084</v>
      </c>
      <c r="AP288" s="49">
        <v>11.370033296560667</v>
      </c>
      <c r="AQ288" s="49">
        <v>90.874437537744726</v>
      </c>
      <c r="AR288" s="49">
        <v>77.808237241504131</v>
      </c>
      <c r="AS288" s="49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62">
        <v>286</v>
      </c>
      <c r="B289" s="3" t="s">
        <v>374</v>
      </c>
      <c r="C289" s="3" t="s">
        <v>694</v>
      </c>
      <c r="D289" s="28">
        <v>8900</v>
      </c>
      <c r="E289" s="25">
        <v>-2.1978019999999998</v>
      </c>
      <c r="F289" s="25">
        <v>-19.090910000000001</v>
      </c>
      <c r="G289" s="25">
        <v>-22.608699999999999</v>
      </c>
      <c r="H289" s="28">
        <v>97900000000</v>
      </c>
      <c r="I289" s="51">
        <v>11</v>
      </c>
      <c r="J289" s="51">
        <v>51.970579999999998</v>
      </c>
      <c r="K289" s="28">
        <v>5035</v>
      </c>
      <c r="L289" s="28">
        <v>44016000</v>
      </c>
      <c r="M289" s="51">
        <v>8.9830482994949268</v>
      </c>
      <c r="N289" s="51">
        <v>0.66425983265105071</v>
      </c>
      <c r="O289" s="51">
        <v>0.20782239999999999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9">
        <v>10.943760817023396</v>
      </c>
      <c r="AO289" s="49">
        <v>9.4178777973875967</v>
      </c>
      <c r="AP289" s="49">
        <v>9.2659478420369581</v>
      </c>
      <c r="AQ289" s="49">
        <v>73.628381589796263</v>
      </c>
      <c r="AR289" s="49">
        <v>67.833689844613716</v>
      </c>
      <c r="AS289" s="49">
        <v>75.893755357899479</v>
      </c>
      <c r="AT289" s="28">
        <v>761.90476190476193</v>
      </c>
      <c r="AU289" s="28" t="s">
        <v>4748</v>
      </c>
      <c r="AV289" s="28">
        <v>0</v>
      </c>
    </row>
    <row r="290" spans="1:48" x14ac:dyDescent="0.25">
      <c r="A290" s="162">
        <v>287</v>
      </c>
      <c r="B290" s="3" t="s">
        <v>2531</v>
      </c>
      <c r="C290" s="3" t="s">
        <v>2176</v>
      </c>
      <c r="D290" s="28">
        <v>13100</v>
      </c>
      <c r="E290" s="25">
        <v>24.761900000000001</v>
      </c>
      <c r="F290" s="25">
        <v>77.027029999999996</v>
      </c>
      <c r="G290" s="25">
        <v>45.55556</v>
      </c>
      <c r="H290" s="28">
        <v>147955631300</v>
      </c>
      <c r="I290" s="51">
        <v>11.294319999999999</v>
      </c>
      <c r="J290" s="51">
        <v>100</v>
      </c>
      <c r="K290" s="28">
        <v>2615</v>
      </c>
      <c r="L290" s="28">
        <v>32970500</v>
      </c>
      <c r="M290" s="51">
        <v>19.293078055964653</v>
      </c>
      <c r="N290" s="51">
        <v>1.1779004674189806</v>
      </c>
      <c r="O290" s="51" t="s">
        <v>4942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9">
        <v>24.360758684974428</v>
      </c>
      <c r="AO290" s="49">
        <v>18.499967453562306</v>
      </c>
      <c r="AP290" s="49">
        <v>19.434696601901035</v>
      </c>
      <c r="AQ290" s="49">
        <v>24.628200649326573</v>
      </c>
      <c r="AR290" s="49">
        <v>19.182288613037642</v>
      </c>
      <c r="AS290" s="49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62">
        <v>288</v>
      </c>
      <c r="B291" s="3" t="s">
        <v>2534</v>
      </c>
      <c r="C291" s="3" t="s">
        <v>2176</v>
      </c>
      <c r="D291" s="28">
        <v>8400</v>
      </c>
      <c r="E291" s="25">
        <v>0</v>
      </c>
      <c r="F291" s="25">
        <v>20</v>
      </c>
      <c r="G291" s="25">
        <v>12</v>
      </c>
      <c r="H291" s="28">
        <v>40996452000.000008</v>
      </c>
      <c r="I291" s="51">
        <v>4.8805299999999994</v>
      </c>
      <c r="J291" s="51">
        <v>93.939099999999996</v>
      </c>
      <c r="K291" s="28">
        <v>20</v>
      </c>
      <c r="L291" s="28">
        <v>167500</v>
      </c>
      <c r="M291" s="51">
        <v>525</v>
      </c>
      <c r="N291" s="51">
        <v>0.48222108744183401</v>
      </c>
      <c r="O291" s="51" t="s">
        <v>4942</v>
      </c>
      <c r="P291" s="30">
        <v>311924.07192399999</v>
      </c>
      <c r="Q291" s="27" t="s">
        <v>2001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2001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2001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4748</v>
      </c>
      <c r="AI291" s="25">
        <v>4.248210037225463</v>
      </c>
      <c r="AJ291" s="25" t="s">
        <v>4748</v>
      </c>
      <c r="AK291" s="25" t="s">
        <v>4748</v>
      </c>
      <c r="AL291" s="25">
        <v>7.2821419445926043</v>
      </c>
      <c r="AM291" s="25" t="s">
        <v>4748</v>
      </c>
      <c r="AN291" s="49">
        <v>11.603752342595364</v>
      </c>
      <c r="AO291" s="49">
        <v>12.008386787492398</v>
      </c>
      <c r="AP291" s="49" t="s">
        <v>4748</v>
      </c>
      <c r="AQ291" s="49">
        <v>41.212140262715167</v>
      </c>
      <c r="AR291" s="49">
        <v>17.472288223022073</v>
      </c>
      <c r="AS291" s="49" t="s">
        <v>4748</v>
      </c>
      <c r="AT291" s="28" t="s">
        <v>4748</v>
      </c>
      <c r="AU291" s="28">
        <v>1000</v>
      </c>
      <c r="AV291" s="28" t="s">
        <v>4748</v>
      </c>
    </row>
    <row r="292" spans="1:48" x14ac:dyDescent="0.25">
      <c r="A292" s="162">
        <v>289</v>
      </c>
      <c r="B292" s="3" t="s">
        <v>4713</v>
      </c>
      <c r="C292" s="3" t="s">
        <v>2176</v>
      </c>
      <c r="D292" s="28" t="s">
        <v>4942</v>
      </c>
      <c r="E292" s="25" t="s">
        <v>4942</v>
      </c>
      <c r="F292" s="25" t="s">
        <v>4942</v>
      </c>
      <c r="G292" s="25" t="s">
        <v>4942</v>
      </c>
      <c r="H292" s="28" t="s">
        <v>4942</v>
      </c>
      <c r="I292" s="51">
        <v>2.88</v>
      </c>
      <c r="J292" s="51">
        <v>100</v>
      </c>
      <c r="K292" s="28" t="s">
        <v>4942</v>
      </c>
      <c r="L292" s="28" t="s">
        <v>4942</v>
      </c>
      <c r="M292" s="51" t="s">
        <v>4942</v>
      </c>
      <c r="N292" s="51" t="s">
        <v>4942</v>
      </c>
      <c r="O292" s="51" t="s">
        <v>4942</v>
      </c>
      <c r="P292" s="30" t="s">
        <v>4748</v>
      </c>
      <c r="Q292" s="27" t="s">
        <v>2001</v>
      </c>
      <c r="R292" s="30" t="s">
        <v>4748</v>
      </c>
      <c r="S292" s="27" t="s">
        <v>2001</v>
      </c>
      <c r="T292" s="30">
        <v>37451.705447</v>
      </c>
      <c r="U292" s="27" t="s">
        <v>4748</v>
      </c>
      <c r="V292" s="30" t="s">
        <v>4748</v>
      </c>
      <c r="W292" s="32" t="s">
        <v>2001</v>
      </c>
      <c r="X292" s="30" t="s">
        <v>4748</v>
      </c>
      <c r="Y292" s="32" t="s">
        <v>2001</v>
      </c>
      <c r="Z292" s="30">
        <v>2970.5105090000002</v>
      </c>
      <c r="AA292" s="32" t="s">
        <v>4748</v>
      </c>
      <c r="AB292" s="30" t="s">
        <v>4748</v>
      </c>
      <c r="AC292" s="27" t="s">
        <v>2001</v>
      </c>
      <c r="AD292" s="30" t="s">
        <v>4748</v>
      </c>
      <c r="AE292" s="27" t="s">
        <v>2001</v>
      </c>
      <c r="AF292" s="30">
        <v>696.53</v>
      </c>
      <c r="AG292" s="27" t="s">
        <v>4748</v>
      </c>
      <c r="AH292" s="25" t="s">
        <v>4748</v>
      </c>
      <c r="AI292" s="25" t="s">
        <v>4748</v>
      </c>
      <c r="AJ292" s="25">
        <v>5.0579446138316904</v>
      </c>
      <c r="AK292" s="25" t="s">
        <v>4748</v>
      </c>
      <c r="AL292" s="25" t="s">
        <v>4748</v>
      </c>
      <c r="AM292" s="25">
        <v>6.1490840037833117</v>
      </c>
      <c r="AN292" s="49" t="s">
        <v>4748</v>
      </c>
      <c r="AO292" s="49" t="s">
        <v>4748</v>
      </c>
      <c r="AP292" s="49">
        <v>26.6491814855376</v>
      </c>
      <c r="AQ292" s="49" t="s">
        <v>4748</v>
      </c>
      <c r="AR292" s="49">
        <v>0</v>
      </c>
      <c r="AS292" s="49">
        <v>0</v>
      </c>
      <c r="AT292" s="28" t="s">
        <v>4748</v>
      </c>
      <c r="AU292" s="28" t="s">
        <v>4748</v>
      </c>
      <c r="AV292" s="28" t="s">
        <v>4748</v>
      </c>
    </row>
    <row r="293" spans="1:48" x14ac:dyDescent="0.25">
      <c r="A293" s="162">
        <v>290</v>
      </c>
      <c r="B293" s="3" t="s">
        <v>2537</v>
      </c>
      <c r="C293" s="3" t="s">
        <v>2176</v>
      </c>
      <c r="D293" s="28" t="s">
        <v>4942</v>
      </c>
      <c r="E293" s="25" t="s">
        <v>4942</v>
      </c>
      <c r="F293" s="25" t="s">
        <v>4942</v>
      </c>
      <c r="G293" s="25" t="s">
        <v>4942</v>
      </c>
      <c r="H293" s="28" t="s">
        <v>4942</v>
      </c>
      <c r="I293" s="51">
        <v>2.4125099999999997</v>
      </c>
      <c r="J293" s="51">
        <v>73.962100000000007</v>
      </c>
      <c r="K293" s="28" t="s">
        <v>4942</v>
      </c>
      <c r="L293" s="28" t="s">
        <v>4942</v>
      </c>
      <c r="M293" s="51" t="s">
        <v>4942</v>
      </c>
      <c r="N293" s="51" t="s">
        <v>4942</v>
      </c>
      <c r="O293" s="51" t="s">
        <v>4942</v>
      </c>
      <c r="P293" s="30">
        <v>415693.62112899998</v>
      </c>
      <c r="Q293" s="27" t="s">
        <v>2001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2001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4748</v>
      </c>
      <c r="AC293" s="27" t="s">
        <v>2001</v>
      </c>
      <c r="AD293" s="30">
        <v>1214</v>
      </c>
      <c r="AE293" s="27" t="s">
        <v>2001</v>
      </c>
      <c r="AF293" s="30">
        <v>3390</v>
      </c>
      <c r="AG293" s="27">
        <v>1.7924217462932455</v>
      </c>
      <c r="AH293" s="25" t="s">
        <v>4748</v>
      </c>
      <c r="AI293" s="25">
        <v>1.8985502559850469</v>
      </c>
      <c r="AJ293" s="25">
        <v>3.6824409484825051</v>
      </c>
      <c r="AK293" s="25" t="s">
        <v>4748</v>
      </c>
      <c r="AL293" s="25">
        <v>2.001768185602284</v>
      </c>
      <c r="AM293" s="25">
        <v>7.5726190978606862</v>
      </c>
      <c r="AN293" s="49">
        <v>11.568485804134255</v>
      </c>
      <c r="AO293" s="49">
        <v>12.520221757303995</v>
      </c>
      <c r="AP293" s="49">
        <v>9.070537313715576</v>
      </c>
      <c r="AQ293" s="49">
        <v>72.320597445020397</v>
      </c>
      <c r="AR293" s="49">
        <v>5.5174742936694576</v>
      </c>
      <c r="AS293" s="49">
        <v>38.179537334128824</v>
      </c>
      <c r="AT293" s="28" t="s">
        <v>4748</v>
      </c>
      <c r="AU293" s="28">
        <v>3000</v>
      </c>
      <c r="AV293" s="28">
        <v>28818</v>
      </c>
    </row>
    <row r="294" spans="1:48" x14ac:dyDescent="0.25">
      <c r="A294" s="162">
        <v>291</v>
      </c>
      <c r="B294" s="3" t="s">
        <v>76</v>
      </c>
      <c r="C294" s="3" t="s">
        <v>1</v>
      </c>
      <c r="D294" s="6">
        <v>20000</v>
      </c>
      <c r="E294" s="171">
        <v>5.2631579999999998</v>
      </c>
      <c r="F294" s="171">
        <v>93.236710000000002</v>
      </c>
      <c r="G294" s="171">
        <v>12.35955</v>
      </c>
      <c r="H294" s="6">
        <v>1136656480000</v>
      </c>
      <c r="I294" s="154">
        <v>56.832819999999998</v>
      </c>
      <c r="J294" s="154">
        <v>25.284079999999999</v>
      </c>
      <c r="K294" s="6">
        <v>95421</v>
      </c>
      <c r="L294" s="6">
        <v>1900050000</v>
      </c>
      <c r="M294" s="154">
        <v>327.86885245901641</v>
      </c>
      <c r="N294" s="154">
        <v>1.5184925835993179</v>
      </c>
      <c r="O294" s="154">
        <v>0.63728739999999995</v>
      </c>
      <c r="P294" s="172">
        <v>669564.68619100004</v>
      </c>
      <c r="Q294" s="168">
        <v>-5.6372519076353766E-2</v>
      </c>
      <c r="R294" s="172">
        <v>737805.98306500004</v>
      </c>
      <c r="S294" s="168">
        <v>0.10191890086409594</v>
      </c>
      <c r="T294" s="172">
        <v>765341.79785800003</v>
      </c>
      <c r="U294" s="168">
        <v>3.732121374051546E-2</v>
      </c>
      <c r="V294" s="172">
        <v>60620.421133999997</v>
      </c>
      <c r="W294" s="173">
        <v>0.91230875779109089</v>
      </c>
      <c r="X294" s="172">
        <v>90148.739539999995</v>
      </c>
      <c r="Y294" s="173">
        <v>0.48710183554694142</v>
      </c>
      <c r="Z294" s="172">
        <v>74303.685098000002</v>
      </c>
      <c r="AA294" s="173">
        <v>-0.17576567928572498</v>
      </c>
      <c r="AB294" s="172">
        <v>1454.4944846428573</v>
      </c>
      <c r="AC294" s="168">
        <v>0.7105175402335886</v>
      </c>
      <c r="AD294" s="172">
        <v>1600</v>
      </c>
      <c r="AE294" s="168">
        <v>0.10003854733960771</v>
      </c>
      <c r="AF294" s="172">
        <v>1317</v>
      </c>
      <c r="AG294" s="168">
        <v>-0.176875</v>
      </c>
      <c r="AH294" s="171">
        <v>8.8240773163095199</v>
      </c>
      <c r="AI294" s="171">
        <v>11.088296723145108</v>
      </c>
      <c r="AJ294" s="171">
        <v>7.1910929857763861</v>
      </c>
      <c r="AK294" s="171">
        <v>13.866494032349685</v>
      </c>
      <c r="AL294" s="171">
        <v>14.699083274574329</v>
      </c>
      <c r="AM294" s="171">
        <v>10.667828362887647</v>
      </c>
      <c r="AN294" s="170">
        <v>30.695740372928082</v>
      </c>
      <c r="AO294" s="170">
        <v>32.468499703518326</v>
      </c>
      <c r="AP294" s="170">
        <v>32.723414650543795</v>
      </c>
      <c r="AQ294" s="170">
        <v>26.109475360191841</v>
      </c>
      <c r="AR294" s="170">
        <v>17.687148186326553</v>
      </c>
      <c r="AS294" s="170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62">
        <v>292</v>
      </c>
      <c r="B295" s="3" t="s">
        <v>77</v>
      </c>
      <c r="C295" s="3" t="s">
        <v>1</v>
      </c>
      <c r="D295" s="6">
        <v>8470</v>
      </c>
      <c r="E295" s="171">
        <v>-7.0252470000000002</v>
      </c>
      <c r="F295" s="171">
        <v>-3.9682539999999999</v>
      </c>
      <c r="G295" s="171">
        <v>-28.22034</v>
      </c>
      <c r="H295" s="6">
        <v>4484018000000</v>
      </c>
      <c r="I295" s="154">
        <v>529.4</v>
      </c>
      <c r="J295" s="154">
        <v>24.391159999999999</v>
      </c>
      <c r="K295" s="6">
        <v>385013</v>
      </c>
      <c r="L295" s="6">
        <v>3420000000</v>
      </c>
      <c r="M295" s="154">
        <v>8.6582486641288323</v>
      </c>
      <c r="N295" s="154">
        <v>0.7554544748896187</v>
      </c>
      <c r="O295" s="154">
        <v>0.81224669999999999</v>
      </c>
      <c r="P295" s="172" t="s">
        <v>4748</v>
      </c>
      <c r="Q295" s="168" t="s">
        <v>2001</v>
      </c>
      <c r="R295" s="172">
        <v>4910170.6833020002</v>
      </c>
      <c r="S295" s="168" t="s">
        <v>2001</v>
      </c>
      <c r="T295" s="172">
        <v>5747754.9696580004</v>
      </c>
      <c r="U295" s="168">
        <v>0.17058150121020643</v>
      </c>
      <c r="V295" s="172" t="s">
        <v>4748</v>
      </c>
      <c r="W295" s="173" t="s">
        <v>2001</v>
      </c>
      <c r="X295" s="172">
        <v>619831.35450999998</v>
      </c>
      <c r="Y295" s="173" t="s">
        <v>2001</v>
      </c>
      <c r="Z295" s="172">
        <v>637879.02572999999</v>
      </c>
      <c r="AA295" s="173">
        <v>2.911706722914555E-2</v>
      </c>
      <c r="AB295" s="172" t="s">
        <v>4748</v>
      </c>
      <c r="AC295" s="168" t="s">
        <v>2001</v>
      </c>
      <c r="AD295" s="172">
        <v>1011</v>
      </c>
      <c r="AE295" s="168" t="s">
        <v>2001</v>
      </c>
      <c r="AF295" s="172">
        <v>1074</v>
      </c>
      <c r="AG295" s="168">
        <v>6.2314540059347182E-2</v>
      </c>
      <c r="AH295" s="171" t="s">
        <v>4748</v>
      </c>
      <c r="AI295" s="171">
        <v>4.5167877415923847</v>
      </c>
      <c r="AJ295" s="171">
        <v>5.018082882409149</v>
      </c>
      <c r="AK295" s="171" t="s">
        <v>4748</v>
      </c>
      <c r="AL295" s="171">
        <v>8.8945014142139982</v>
      </c>
      <c r="AM295" s="171">
        <v>9.5140351940622718</v>
      </c>
      <c r="AN295" s="170" t="s">
        <v>4748</v>
      </c>
      <c r="AO295" s="170">
        <v>26.774282027074324</v>
      </c>
      <c r="AP295" s="170">
        <v>24.032034383194834</v>
      </c>
      <c r="AQ295" s="170">
        <v>113.4612858122311</v>
      </c>
      <c r="AR295" s="170">
        <v>100.80850423812105</v>
      </c>
      <c r="AS295" s="170">
        <v>76.968229094235397</v>
      </c>
      <c r="AT295" s="6">
        <v>800</v>
      </c>
      <c r="AU295" s="6">
        <v>900</v>
      </c>
      <c r="AV295" s="6" t="s">
        <v>4748</v>
      </c>
    </row>
    <row r="296" spans="1:48" x14ac:dyDescent="0.25">
      <c r="A296" s="162">
        <v>293</v>
      </c>
      <c r="B296" s="3" t="s">
        <v>5000</v>
      </c>
      <c r="C296" s="3" t="s">
        <v>2176</v>
      </c>
      <c r="D296" s="28" t="s">
        <v>4942</v>
      </c>
      <c r="E296" s="25" t="s">
        <v>4942</v>
      </c>
      <c r="F296" s="25" t="s">
        <v>4942</v>
      </c>
      <c r="G296" s="25" t="s">
        <v>4942</v>
      </c>
      <c r="H296" s="28" t="s">
        <v>4942</v>
      </c>
      <c r="I296" s="51">
        <v>6.5</v>
      </c>
      <c r="J296" s="51">
        <v>100</v>
      </c>
      <c r="K296" s="28" t="s">
        <v>4942</v>
      </c>
      <c r="L296" s="28" t="s">
        <v>4942</v>
      </c>
      <c r="M296" s="51" t="s">
        <v>4942</v>
      </c>
      <c r="N296" s="51" t="s">
        <v>4942</v>
      </c>
      <c r="O296" s="51" t="s">
        <v>4942</v>
      </c>
      <c r="P296" s="30" t="s">
        <v>2001</v>
      </c>
      <c r="Q296" s="27" t="s">
        <v>2001</v>
      </c>
      <c r="R296" s="30" t="s">
        <v>2001</v>
      </c>
      <c r="S296" s="27" t="s">
        <v>2001</v>
      </c>
      <c r="T296" s="30" t="s">
        <v>2001</v>
      </c>
      <c r="U296" s="27" t="s">
        <v>2001</v>
      </c>
      <c r="V296" s="30" t="s">
        <v>2001</v>
      </c>
      <c r="W296" s="32" t="s">
        <v>2001</v>
      </c>
      <c r="X296" s="30" t="s">
        <v>2001</v>
      </c>
      <c r="Y296" s="32" t="s">
        <v>2001</v>
      </c>
      <c r="Z296" s="30" t="s">
        <v>2001</v>
      </c>
      <c r="AA296" s="32" t="s">
        <v>2001</v>
      </c>
      <c r="AB296" s="30" t="s">
        <v>2001</v>
      </c>
      <c r="AC296" s="27" t="s">
        <v>2001</v>
      </c>
      <c r="AD296" s="30" t="s">
        <v>2001</v>
      </c>
      <c r="AE296" s="27" t="s">
        <v>2001</v>
      </c>
      <c r="AF296" s="30" t="s">
        <v>2001</v>
      </c>
      <c r="AG296" s="27" t="s">
        <v>2001</v>
      </c>
      <c r="AH296" s="25" t="s">
        <v>2001</v>
      </c>
      <c r="AI296" s="25" t="s">
        <v>2001</v>
      </c>
      <c r="AJ296" s="25" t="s">
        <v>2001</v>
      </c>
      <c r="AK296" s="25" t="s">
        <v>2001</v>
      </c>
      <c r="AL296" s="25" t="s">
        <v>2001</v>
      </c>
      <c r="AM296" s="25" t="s">
        <v>2001</v>
      </c>
      <c r="AN296" s="49" t="s">
        <v>2001</v>
      </c>
      <c r="AO296" s="49" t="s">
        <v>2001</v>
      </c>
      <c r="AP296" s="49" t="s">
        <v>2001</v>
      </c>
      <c r="AQ296" s="49" t="s">
        <v>2001</v>
      </c>
      <c r="AR296" s="49" t="s">
        <v>2001</v>
      </c>
      <c r="AS296" s="49" t="s">
        <v>2001</v>
      </c>
      <c r="AT296" s="28" t="s">
        <v>2001</v>
      </c>
      <c r="AU296" s="28" t="s">
        <v>2001</v>
      </c>
      <c r="AV296" s="28" t="s">
        <v>2001</v>
      </c>
    </row>
    <row r="297" spans="1:48" x14ac:dyDescent="0.25">
      <c r="A297" s="162">
        <v>294</v>
      </c>
      <c r="B297" s="3" t="s">
        <v>375</v>
      </c>
      <c r="C297" s="3" t="s">
        <v>694</v>
      </c>
      <c r="D297" s="28">
        <v>800</v>
      </c>
      <c r="E297" s="25">
        <v>-11.11111</v>
      </c>
      <c r="F297" s="25">
        <v>-11.11111</v>
      </c>
      <c r="G297" s="25">
        <v>-38.461539999999999</v>
      </c>
      <c r="H297" s="28">
        <v>48247626400</v>
      </c>
      <c r="I297" s="51">
        <v>60.309529999999995</v>
      </c>
      <c r="J297" s="51">
        <v>88.981800000000007</v>
      </c>
      <c r="K297" s="28">
        <v>495894.4</v>
      </c>
      <c r="L297" s="28">
        <v>363790500</v>
      </c>
      <c r="M297" s="51" t="s">
        <v>4942</v>
      </c>
      <c r="N297" s="51">
        <v>7.6359727497305671E-2</v>
      </c>
      <c r="O297" s="51">
        <v>0.65018299999999996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9">
        <v>6.4816729071433983</v>
      </c>
      <c r="AO297" s="49">
        <v>8.1534918313279743</v>
      </c>
      <c r="AP297" s="49">
        <v>-5.1577278488470935</v>
      </c>
      <c r="AQ297" s="49">
        <v>5.1199837236032835</v>
      </c>
      <c r="AR297" s="49">
        <v>5.8966653829980578</v>
      </c>
      <c r="AS297" s="49">
        <v>1.6034627710880693</v>
      </c>
      <c r="AT297" s="28">
        <v>0</v>
      </c>
      <c r="AU297" s="28">
        <v>0</v>
      </c>
      <c r="AV297" s="28" t="s">
        <v>4748</v>
      </c>
    </row>
    <row r="298" spans="1:48" x14ac:dyDescent="0.25">
      <c r="A298" s="162">
        <v>295</v>
      </c>
      <c r="B298" s="3" t="s">
        <v>2540</v>
      </c>
      <c r="C298" s="3" t="s">
        <v>2176</v>
      </c>
      <c r="D298" s="6">
        <v>600</v>
      </c>
      <c r="E298" s="171">
        <v>0</v>
      </c>
      <c r="F298" s="171">
        <v>-45.454549999999998</v>
      </c>
      <c r="G298" s="171">
        <v>-25</v>
      </c>
      <c r="H298" s="6">
        <v>16334188200</v>
      </c>
      <c r="I298" s="154">
        <v>27.223649999999999</v>
      </c>
      <c r="J298" s="154">
        <v>42.425829999999998</v>
      </c>
      <c r="K298" s="6">
        <v>2065</v>
      </c>
      <c r="L298" s="6">
        <v>1286000</v>
      </c>
      <c r="M298" s="154" t="s">
        <v>4942</v>
      </c>
      <c r="N298" s="154" t="s">
        <v>4942</v>
      </c>
      <c r="O298" s="154" t="s">
        <v>4942</v>
      </c>
      <c r="P298" s="172">
        <v>306400.810948</v>
      </c>
      <c r="Q298" s="168">
        <v>5.6167413905973573E-2</v>
      </c>
      <c r="R298" s="172">
        <v>279914.92702300003</v>
      </c>
      <c r="S298" s="168">
        <v>-8.6441951126215999E-2</v>
      </c>
      <c r="T298" s="172">
        <v>336126.246996</v>
      </c>
      <c r="U298" s="168">
        <v>0.20081572844588316</v>
      </c>
      <c r="V298" s="172">
        <v>-86931.694514999996</v>
      </c>
      <c r="W298" s="173">
        <v>-0.22401620503140252</v>
      </c>
      <c r="X298" s="172">
        <v>-48937.114262000003</v>
      </c>
      <c r="Y298" s="173">
        <v>-0.43706245995750215</v>
      </c>
      <c r="Z298" s="172">
        <v>-120500.676439</v>
      </c>
      <c r="AA298" s="173">
        <v>1.4623576248052204</v>
      </c>
      <c r="AB298" s="172">
        <v>-3193</v>
      </c>
      <c r="AC298" s="168">
        <v>-0.22405832320777641</v>
      </c>
      <c r="AD298" s="172">
        <v>-1798</v>
      </c>
      <c r="AE298" s="168">
        <v>-0.43689320388349517</v>
      </c>
      <c r="AF298" s="172">
        <v>-4426</v>
      </c>
      <c r="AG298" s="168">
        <v>1.4616240266963292</v>
      </c>
      <c r="AH298" s="171">
        <v>-8.5155598182441619</v>
      </c>
      <c r="AI298" s="171">
        <v>-5.1128053449298854</v>
      </c>
      <c r="AJ298" s="171">
        <v>-15.016280843312543</v>
      </c>
      <c r="AK298" s="171">
        <v>-158.43520681799376</v>
      </c>
      <c r="AL298" s="171" t="s">
        <v>4748</v>
      </c>
      <c r="AM298" s="171" t="s">
        <v>4748</v>
      </c>
      <c r="AN298" s="170">
        <v>2.5563032845005385</v>
      </c>
      <c r="AO298" s="170">
        <v>-7.594402439371617</v>
      </c>
      <c r="AP298" s="170">
        <v>-5.8402775949340402</v>
      </c>
      <c r="AQ298" s="170">
        <v>5783.1019265571695</v>
      </c>
      <c r="AR298" s="170" t="s">
        <v>4748</v>
      </c>
      <c r="AS298" s="170" t="s">
        <v>4748</v>
      </c>
      <c r="AT298" s="6">
        <v>0</v>
      </c>
      <c r="AU298" s="6">
        <v>0</v>
      </c>
      <c r="AV298" s="6" t="s">
        <v>4748</v>
      </c>
    </row>
    <row r="299" spans="1:48" x14ac:dyDescent="0.25">
      <c r="A299" s="162">
        <v>296</v>
      </c>
      <c r="B299" s="3" t="s">
        <v>2543</v>
      </c>
      <c r="C299" s="3" t="s">
        <v>2176</v>
      </c>
      <c r="D299" s="6" t="s">
        <v>4942</v>
      </c>
      <c r="E299" s="171" t="s">
        <v>4942</v>
      </c>
      <c r="F299" s="171" t="s">
        <v>4942</v>
      </c>
      <c r="G299" s="171" t="s">
        <v>4942</v>
      </c>
      <c r="H299" s="6" t="s">
        <v>4942</v>
      </c>
      <c r="I299" s="154">
        <v>3.5999999999999996</v>
      </c>
      <c r="J299" s="154">
        <v>85.578550000000007</v>
      </c>
      <c r="K299" s="6" t="s">
        <v>4942</v>
      </c>
      <c r="L299" s="6" t="s">
        <v>4942</v>
      </c>
      <c r="M299" s="154" t="s">
        <v>4942</v>
      </c>
      <c r="N299" s="154" t="s">
        <v>4942</v>
      </c>
      <c r="O299" s="154" t="s">
        <v>4942</v>
      </c>
      <c r="P299" s="172">
        <v>38153.519976000003</v>
      </c>
      <c r="Q299" s="168" t="s">
        <v>2001</v>
      </c>
      <c r="R299" s="172" t="s">
        <v>4748</v>
      </c>
      <c r="S299" s="168" t="s">
        <v>2001</v>
      </c>
      <c r="T299" s="172">
        <v>67296.568096000003</v>
      </c>
      <c r="U299" s="168" t="s">
        <v>4748</v>
      </c>
      <c r="V299" s="172">
        <v>460.83559400000001</v>
      </c>
      <c r="W299" s="173" t="s">
        <v>2001</v>
      </c>
      <c r="X299" s="172" t="s">
        <v>4748</v>
      </c>
      <c r="Y299" s="173" t="s">
        <v>2001</v>
      </c>
      <c r="Z299" s="172">
        <v>904.625632</v>
      </c>
      <c r="AA299" s="173" t="s">
        <v>4748</v>
      </c>
      <c r="AB299" s="172">
        <v>128.00988699999999</v>
      </c>
      <c r="AC299" s="168" t="s">
        <v>2001</v>
      </c>
      <c r="AD299" s="172" t="s">
        <v>4748</v>
      </c>
      <c r="AE299" s="168" t="s">
        <v>2001</v>
      </c>
      <c r="AF299" s="172">
        <v>251</v>
      </c>
      <c r="AG299" s="168" t="s">
        <v>4748</v>
      </c>
      <c r="AH299" s="171" t="s">
        <v>4748</v>
      </c>
      <c r="AI299" s="171" t="s">
        <v>4748</v>
      </c>
      <c r="AJ299" s="171">
        <v>1.5390468721621069</v>
      </c>
      <c r="AK299" s="171" t="s">
        <v>4748</v>
      </c>
      <c r="AL299" s="171" t="s">
        <v>4748</v>
      </c>
      <c r="AM299" s="171">
        <v>2.0347961776114603</v>
      </c>
      <c r="AN299" s="170">
        <v>13.324639758527967</v>
      </c>
      <c r="AO299" s="170" t="s">
        <v>4748</v>
      </c>
      <c r="AP299" s="170">
        <v>5.8172863947763336</v>
      </c>
      <c r="AQ299" s="170">
        <v>0</v>
      </c>
      <c r="AR299" s="170">
        <v>0</v>
      </c>
      <c r="AS299" s="170">
        <v>0</v>
      </c>
      <c r="AT299" s="6" t="s">
        <v>4748</v>
      </c>
      <c r="AU299" s="6" t="s">
        <v>4748</v>
      </c>
      <c r="AV299" s="6">
        <v>180</v>
      </c>
    </row>
    <row r="300" spans="1:48" x14ac:dyDescent="0.25">
      <c r="A300" s="162">
        <v>297</v>
      </c>
      <c r="B300" s="3" t="s">
        <v>2546</v>
      </c>
      <c r="C300" s="3" t="s">
        <v>2176</v>
      </c>
      <c r="D300" s="28">
        <v>1000</v>
      </c>
      <c r="E300" s="25">
        <v>-16.66667</v>
      </c>
      <c r="F300" s="25">
        <v>-16.66667</v>
      </c>
      <c r="G300" s="25">
        <v>-9.0909089999999999</v>
      </c>
      <c r="H300" s="28">
        <v>12244491999.999998</v>
      </c>
      <c r="I300" s="51">
        <v>12.244489999999999</v>
      </c>
      <c r="J300" s="51">
        <v>20.349699999999999</v>
      </c>
      <c r="K300" s="28">
        <v>550</v>
      </c>
      <c r="L300" s="28">
        <v>625000</v>
      </c>
      <c r="M300" s="51" t="s">
        <v>4942</v>
      </c>
      <c r="N300" s="51" t="s">
        <v>4942</v>
      </c>
      <c r="O300" s="51" t="s">
        <v>4942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4748</v>
      </c>
      <c r="AL300" s="25" t="s">
        <v>4748</v>
      </c>
      <c r="AM300" s="25" t="s">
        <v>4748</v>
      </c>
      <c r="AN300" s="49">
        <v>-6.3451320357126306</v>
      </c>
      <c r="AO300" s="49">
        <v>-18.788337412783473</v>
      </c>
      <c r="AP300" s="49">
        <v>-10.247573297337897</v>
      </c>
      <c r="AQ300" s="49" t="s">
        <v>4748</v>
      </c>
      <c r="AR300" s="49" t="s">
        <v>4748</v>
      </c>
      <c r="AS300" s="49" t="s">
        <v>4748</v>
      </c>
      <c r="AT300" s="28">
        <v>0</v>
      </c>
      <c r="AU300" s="28">
        <v>0</v>
      </c>
      <c r="AV300" s="28">
        <v>0</v>
      </c>
    </row>
    <row r="301" spans="1:48" x14ac:dyDescent="0.25">
      <c r="A301" s="162">
        <v>298</v>
      </c>
      <c r="B301" s="3" t="s">
        <v>2549</v>
      </c>
      <c r="C301" s="3" t="s">
        <v>2176</v>
      </c>
      <c r="D301" s="28">
        <v>12100</v>
      </c>
      <c r="E301" s="25">
        <v>0.83333330000000005</v>
      </c>
      <c r="F301" s="25">
        <v>10</v>
      </c>
      <c r="G301" s="25">
        <v>11.32</v>
      </c>
      <c r="H301" s="28">
        <v>122363210200</v>
      </c>
      <c r="I301" s="51">
        <v>10.11266</v>
      </c>
      <c r="J301" s="51">
        <v>61.486179999999997</v>
      </c>
      <c r="K301" s="28">
        <v>925</v>
      </c>
      <c r="L301" s="28">
        <v>11121500</v>
      </c>
      <c r="M301" s="51">
        <v>6.9297808764940232</v>
      </c>
      <c r="N301" s="51">
        <v>0.84824105483481449</v>
      </c>
      <c r="O301" s="51" t="s">
        <v>4942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9">
        <v>4.8923645651128389</v>
      </c>
      <c r="AO301" s="49">
        <v>4.8957147461635824</v>
      </c>
      <c r="AP301" s="49">
        <v>4.8723941744636008</v>
      </c>
      <c r="AQ301" s="49">
        <v>211.76695927516565</v>
      </c>
      <c r="AR301" s="49">
        <v>163.46976354937163</v>
      </c>
      <c r="AS301" s="49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62">
        <v>299</v>
      </c>
      <c r="B302" s="3" t="s">
        <v>2552</v>
      </c>
      <c r="C302" s="3" t="s">
        <v>2176</v>
      </c>
      <c r="D302" s="6">
        <v>8900</v>
      </c>
      <c r="E302" s="171">
        <v>4.7058819999999999</v>
      </c>
      <c r="F302" s="171">
        <v>2.298851</v>
      </c>
      <c r="G302" s="171">
        <v>36.923079999999999</v>
      </c>
      <c r="H302" s="6">
        <v>1300378110000</v>
      </c>
      <c r="I302" s="154">
        <v>146.10989999999998</v>
      </c>
      <c r="J302" s="154">
        <v>20.12593</v>
      </c>
      <c r="K302" s="6">
        <v>125</v>
      </c>
      <c r="L302" s="6">
        <v>995000</v>
      </c>
      <c r="M302" s="154">
        <v>88.118811881188122</v>
      </c>
      <c r="N302" s="154">
        <v>1.2726862907667531</v>
      </c>
      <c r="O302" s="154">
        <v>0.47524549999999999</v>
      </c>
      <c r="P302" s="172">
        <v>2540082.0954459999</v>
      </c>
      <c r="Q302" s="168">
        <v>-0.15200000890347187</v>
      </c>
      <c r="R302" s="172">
        <v>1260699.9733160001</v>
      </c>
      <c r="S302" s="168">
        <v>-0.50367746948956771</v>
      </c>
      <c r="T302" s="172">
        <v>1971832.5188160001</v>
      </c>
      <c r="U302" s="168">
        <v>0.56407754465919346</v>
      </c>
      <c r="V302" s="172">
        <v>49222.601136999998</v>
      </c>
      <c r="W302" s="173">
        <v>11.036270657167183</v>
      </c>
      <c r="X302" s="172">
        <v>-462137.86432200001</v>
      </c>
      <c r="Y302" s="173">
        <v>-10.38873309510287</v>
      </c>
      <c r="Z302" s="172">
        <v>14760.6698</v>
      </c>
      <c r="AA302" s="173">
        <v>-1.031939970600884</v>
      </c>
      <c r="AB302" s="172">
        <v>337</v>
      </c>
      <c r="AC302" s="168">
        <v>11.040289595760674</v>
      </c>
      <c r="AD302" s="172">
        <v>-3163</v>
      </c>
      <c r="AE302" s="168">
        <v>-10.385756676557863</v>
      </c>
      <c r="AF302" s="172">
        <v>101</v>
      </c>
      <c r="AG302" s="168">
        <v>-1.0319317104015175</v>
      </c>
      <c r="AH302" s="171">
        <v>1.6183395605080986</v>
      </c>
      <c r="AI302" s="171">
        <v>-17.75534763935358</v>
      </c>
      <c r="AJ302" s="171">
        <v>0.69897847830360371</v>
      </c>
      <c r="AK302" s="171">
        <v>3.3180261219972835</v>
      </c>
      <c r="AL302" s="171">
        <v>-36.715571161189096</v>
      </c>
      <c r="AM302" s="171">
        <v>1.4551445856362437</v>
      </c>
      <c r="AN302" s="170">
        <v>12.324566421072003</v>
      </c>
      <c r="AO302" s="170">
        <v>-20.795868500687664</v>
      </c>
      <c r="AP302" s="170">
        <v>9.2258443376435402</v>
      </c>
      <c r="AQ302" s="170">
        <v>78.149952876045134</v>
      </c>
      <c r="AR302" s="170">
        <v>58.911609629460756</v>
      </c>
      <c r="AS302" s="170">
        <v>34.967222895454888</v>
      </c>
      <c r="AT302" s="6">
        <v>250</v>
      </c>
      <c r="AU302" s="6" t="s">
        <v>4748</v>
      </c>
      <c r="AV302" s="6" t="s">
        <v>4748</v>
      </c>
    </row>
    <row r="303" spans="1:48" x14ac:dyDescent="0.25">
      <c r="A303" s="162">
        <v>300</v>
      </c>
      <c r="B303" s="3" t="s">
        <v>2555</v>
      </c>
      <c r="C303" s="3" t="s">
        <v>2176</v>
      </c>
      <c r="D303" s="28">
        <v>60000</v>
      </c>
      <c r="E303" s="25">
        <v>-25.280200000000001</v>
      </c>
      <c r="F303" s="25">
        <v>-2.2801300000000002</v>
      </c>
      <c r="G303" s="25">
        <v>57.894739999999999</v>
      </c>
      <c r="H303" s="28">
        <v>360000000000</v>
      </c>
      <c r="I303" s="51">
        <v>6</v>
      </c>
      <c r="J303" s="51">
        <v>41.953330000000001</v>
      </c>
      <c r="K303" s="28">
        <v>5</v>
      </c>
      <c r="L303" s="28">
        <v>300000</v>
      </c>
      <c r="M303" s="51">
        <v>16.823640579742655</v>
      </c>
      <c r="N303" s="51">
        <v>2.4934338628306363</v>
      </c>
      <c r="O303" s="51" t="s">
        <v>4942</v>
      </c>
      <c r="P303" s="30">
        <v>1201759.688113</v>
      </c>
      <c r="Q303" s="27" t="s">
        <v>2001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2001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2001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4748</v>
      </c>
      <c r="AI303" s="25">
        <v>6.902958224968665</v>
      </c>
      <c r="AJ303" s="25">
        <v>4.8400404489099884</v>
      </c>
      <c r="AK303" s="25" t="s">
        <v>4748</v>
      </c>
      <c r="AL303" s="25">
        <v>18.912274717023031</v>
      </c>
      <c r="AM303" s="25">
        <v>15.977355668267505</v>
      </c>
      <c r="AN303" s="49">
        <v>9.3646811762933666</v>
      </c>
      <c r="AO303" s="49">
        <v>9.354252938726404</v>
      </c>
      <c r="AP303" s="49">
        <v>8.0217399708891293</v>
      </c>
      <c r="AQ303" s="49">
        <v>121.71918722465553</v>
      </c>
      <c r="AR303" s="49">
        <v>140.83945433432805</v>
      </c>
      <c r="AS303" s="49">
        <v>127.58631964428109</v>
      </c>
      <c r="AT303" s="28" t="s">
        <v>4748</v>
      </c>
      <c r="AU303" s="28">
        <v>4200</v>
      </c>
      <c r="AV303" s="28">
        <v>2900</v>
      </c>
    </row>
    <row r="304" spans="1:48" x14ac:dyDescent="0.25">
      <c r="A304" s="162">
        <v>301</v>
      </c>
      <c r="B304" s="3" t="s">
        <v>376</v>
      </c>
      <c r="C304" s="3" t="s">
        <v>694</v>
      </c>
      <c r="D304" s="28">
        <v>36300</v>
      </c>
      <c r="E304" s="25">
        <v>-12.74038</v>
      </c>
      <c r="F304" s="25">
        <v>-13.15789</v>
      </c>
      <c r="G304" s="25">
        <v>10.670730000000001</v>
      </c>
      <c r="H304" s="28">
        <v>4500233657699.999</v>
      </c>
      <c r="I304" s="51">
        <v>123.9734</v>
      </c>
      <c r="J304" s="51">
        <v>78.337739999999997</v>
      </c>
      <c r="K304" s="28">
        <v>89714.6</v>
      </c>
      <c r="L304" s="28">
        <v>3408977000</v>
      </c>
      <c r="M304" s="51">
        <v>3.9931255081674348</v>
      </c>
      <c r="N304" s="51">
        <v>1.2805504691874696</v>
      </c>
      <c r="O304" s="51">
        <v>0.61872830000000001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9">
        <v>19.3417203882154</v>
      </c>
      <c r="AO304" s="49">
        <v>15.978092607434213</v>
      </c>
      <c r="AP304" s="49">
        <v>18.566373498990508</v>
      </c>
      <c r="AQ304" s="49">
        <v>27.861992313959405</v>
      </c>
      <c r="AR304" s="49">
        <v>28.331567698760118</v>
      </c>
      <c r="AS304" s="49">
        <v>0</v>
      </c>
      <c r="AT304" s="28">
        <v>1864.4654326927134</v>
      </c>
      <c r="AU304" s="28">
        <v>0</v>
      </c>
      <c r="AV304" s="28" t="s">
        <v>4748</v>
      </c>
    </row>
    <row r="305" spans="1:48" x14ac:dyDescent="0.25">
      <c r="A305" s="162">
        <v>302</v>
      </c>
      <c r="B305" s="3" t="s">
        <v>2558</v>
      </c>
      <c r="C305" s="3" t="s">
        <v>2176</v>
      </c>
      <c r="D305" s="6">
        <v>32800</v>
      </c>
      <c r="E305" s="171">
        <v>14.685309999999999</v>
      </c>
      <c r="F305" s="171">
        <v>13.494809999999999</v>
      </c>
      <c r="G305" s="171">
        <v>82.222219999999993</v>
      </c>
      <c r="H305" s="6">
        <v>81376800000</v>
      </c>
      <c r="I305" s="154">
        <v>2.4809999999999999</v>
      </c>
      <c r="J305" s="154">
        <v>85.135829999999999</v>
      </c>
      <c r="K305" s="6">
        <v>20</v>
      </c>
      <c r="L305" s="6">
        <v>572000</v>
      </c>
      <c r="M305" s="154">
        <v>2981.818181818182</v>
      </c>
      <c r="N305" s="154">
        <v>2.3571231337375926</v>
      </c>
      <c r="O305" s="154" t="s">
        <v>4942</v>
      </c>
      <c r="P305" s="172">
        <v>205261.376085</v>
      </c>
      <c r="Q305" s="168">
        <v>0.59292577712756445</v>
      </c>
      <c r="R305" s="172">
        <v>97203.494806999995</v>
      </c>
      <c r="S305" s="168">
        <v>-0.52644040169180473</v>
      </c>
      <c r="T305" s="172">
        <v>44243.439140000002</v>
      </c>
      <c r="U305" s="168">
        <v>-0.54483695027790435</v>
      </c>
      <c r="V305" s="172">
        <v>1013.324425</v>
      </c>
      <c r="W305" s="173">
        <v>0.57372917486258701</v>
      </c>
      <c r="X305" s="172">
        <v>-6935.7640240000001</v>
      </c>
      <c r="Y305" s="173">
        <v>-7.844564142426548</v>
      </c>
      <c r="Z305" s="172">
        <v>28.386533</v>
      </c>
      <c r="AA305" s="173">
        <v>-1.0040927766431749</v>
      </c>
      <c r="AB305" s="172">
        <v>368</v>
      </c>
      <c r="AC305" s="168">
        <v>0.60000000000000009</v>
      </c>
      <c r="AD305" s="172">
        <v>-2806</v>
      </c>
      <c r="AE305" s="168">
        <v>-8.625</v>
      </c>
      <c r="AF305" s="172">
        <v>11</v>
      </c>
      <c r="AG305" s="168">
        <v>-1.00392017106201</v>
      </c>
      <c r="AH305" s="171">
        <v>0.2680640989920261</v>
      </c>
      <c r="AI305" s="171">
        <v>-2.4989624628964235</v>
      </c>
      <c r="AJ305" s="171">
        <v>1.767631215991471E-2</v>
      </c>
      <c r="AK305" s="171">
        <v>1.9307100454404424</v>
      </c>
      <c r="AL305" s="171">
        <v>-16.729076957908223</v>
      </c>
      <c r="AM305" s="171">
        <v>8.10620040233027E-2</v>
      </c>
      <c r="AN305" s="170">
        <v>6.8575454025851856</v>
      </c>
      <c r="AO305" s="170">
        <v>-3.3296230823598449E-4</v>
      </c>
      <c r="AP305" s="170">
        <v>17.642058634504242</v>
      </c>
      <c r="AQ305" s="170">
        <v>390.31516960334199</v>
      </c>
      <c r="AR305" s="170">
        <v>221.04980879839849</v>
      </c>
      <c r="AS305" s="170">
        <v>218.77510679013415</v>
      </c>
      <c r="AT305" s="6">
        <v>0</v>
      </c>
      <c r="AU305" s="6" t="s">
        <v>4748</v>
      </c>
      <c r="AV305" s="6" t="s">
        <v>4748</v>
      </c>
    </row>
    <row r="306" spans="1:48" x14ac:dyDescent="0.25">
      <c r="A306" s="162">
        <v>303</v>
      </c>
      <c r="B306" s="3" t="s">
        <v>78</v>
      </c>
      <c r="C306" s="3" t="s">
        <v>1</v>
      </c>
      <c r="D306" s="28">
        <v>22700</v>
      </c>
      <c r="E306" s="25">
        <v>1.5659959999999999</v>
      </c>
      <c r="F306" s="25">
        <v>-5.4166670000000003</v>
      </c>
      <c r="G306" s="25">
        <v>-15.613379999999999</v>
      </c>
      <c r="H306" s="28">
        <v>948866310600</v>
      </c>
      <c r="I306" s="51">
        <v>41.800280000000001</v>
      </c>
      <c r="J306" s="51">
        <v>42.205219999999997</v>
      </c>
      <c r="K306" s="28">
        <v>243713</v>
      </c>
      <c r="L306" s="28">
        <v>5491850000</v>
      </c>
      <c r="M306" s="51">
        <v>7.9321601742515693</v>
      </c>
      <c r="N306" s="51">
        <v>1.1823052276230355</v>
      </c>
      <c r="O306" s="51">
        <v>0.85727279999999995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9">
        <v>6.291791727027185</v>
      </c>
      <c r="AO306" s="49">
        <v>6.3357106801051666</v>
      </c>
      <c r="AP306" s="49">
        <v>7.190640690448924</v>
      </c>
      <c r="AQ306" s="49">
        <v>73.257940018181273</v>
      </c>
      <c r="AR306" s="49">
        <v>54.412435285142557</v>
      </c>
      <c r="AS306" s="49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62">
        <v>304</v>
      </c>
      <c r="B307" s="3" t="s">
        <v>79</v>
      </c>
      <c r="C307" s="3" t="s">
        <v>1</v>
      </c>
      <c r="D307" s="28">
        <v>36400</v>
      </c>
      <c r="E307" s="25">
        <v>4.7482009999999999</v>
      </c>
      <c r="F307" s="25">
        <v>12.868220000000001</v>
      </c>
      <c r="G307" s="25">
        <v>26.829270000000001</v>
      </c>
      <c r="H307" s="28">
        <v>536029057200.00006</v>
      </c>
      <c r="I307" s="51">
        <v>14.72607</v>
      </c>
      <c r="J307" s="51">
        <v>54.867539999999998</v>
      </c>
      <c r="K307" s="28">
        <v>11004</v>
      </c>
      <c r="L307" s="28">
        <v>390500000</v>
      </c>
      <c r="M307" s="51">
        <v>7.8285612986220334</v>
      </c>
      <c r="N307" s="51">
        <v>1.3644051547054858</v>
      </c>
      <c r="O307" s="51">
        <v>0.46431070000000002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9">
        <v>29.726098676749203</v>
      </c>
      <c r="AO307" s="49">
        <v>28.238629222745327</v>
      </c>
      <c r="AP307" s="49">
        <v>31.152324239115426</v>
      </c>
      <c r="AQ307" s="49">
        <v>0</v>
      </c>
      <c r="AR307" s="49">
        <v>0</v>
      </c>
      <c r="AS307" s="49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62">
        <v>305</v>
      </c>
      <c r="B308" s="3" t="s">
        <v>2561</v>
      </c>
      <c r="C308" s="3" t="s">
        <v>2176</v>
      </c>
      <c r="D308" s="28" t="s">
        <v>4942</v>
      </c>
      <c r="E308" s="25" t="s">
        <v>4942</v>
      </c>
      <c r="F308" s="25" t="s">
        <v>4942</v>
      </c>
      <c r="G308" s="25" t="s">
        <v>4942</v>
      </c>
      <c r="H308" s="28" t="s">
        <v>4942</v>
      </c>
      <c r="I308" s="51">
        <v>272.2</v>
      </c>
      <c r="J308" s="51">
        <v>100</v>
      </c>
      <c r="K308" s="28">
        <v>0</v>
      </c>
      <c r="L308" s="28" t="s">
        <v>4942</v>
      </c>
      <c r="M308" s="51" t="s">
        <v>4942</v>
      </c>
      <c r="N308" s="51" t="s">
        <v>4942</v>
      </c>
      <c r="O308" s="51" t="s">
        <v>4942</v>
      </c>
      <c r="P308" s="30" t="s">
        <v>4748</v>
      </c>
      <c r="Q308" s="27" t="s">
        <v>2001</v>
      </c>
      <c r="R308" s="30">
        <v>2157077.1873320001</v>
      </c>
      <c r="S308" s="27" t="s">
        <v>2001</v>
      </c>
      <c r="T308" s="30">
        <v>2541234.1170899998</v>
      </c>
      <c r="U308" s="27">
        <v>0.1780914155571538</v>
      </c>
      <c r="V308" s="30" t="s">
        <v>4748</v>
      </c>
      <c r="W308" s="32" t="s">
        <v>2001</v>
      </c>
      <c r="X308" s="30">
        <v>-1042215.770519</v>
      </c>
      <c r="Y308" s="32" t="s">
        <v>2001</v>
      </c>
      <c r="Z308" s="30">
        <v>-608814.38749300002</v>
      </c>
      <c r="AA308" s="32">
        <v>-0.41584611870743027</v>
      </c>
      <c r="AB308" s="30" t="s">
        <v>4748</v>
      </c>
      <c r="AC308" s="27" t="s">
        <v>2001</v>
      </c>
      <c r="AD308" s="30">
        <v>-3829</v>
      </c>
      <c r="AE308" s="27" t="s">
        <v>2001</v>
      </c>
      <c r="AF308" s="30">
        <v>-2237</v>
      </c>
      <c r="AG308" s="27">
        <v>-0.41577435361713239</v>
      </c>
      <c r="AH308" s="25" t="s">
        <v>4748</v>
      </c>
      <c r="AI308" s="25" t="s">
        <v>4748</v>
      </c>
      <c r="AJ308" s="25">
        <v>-6.2065996723471875</v>
      </c>
      <c r="AK308" s="25" t="s">
        <v>4748</v>
      </c>
      <c r="AL308" s="25" t="s">
        <v>4748</v>
      </c>
      <c r="AM308" s="25">
        <v>-86.128324840498394</v>
      </c>
      <c r="AN308" s="49" t="s">
        <v>4748</v>
      </c>
      <c r="AO308" s="49">
        <v>-7.3417557000302835</v>
      </c>
      <c r="AP308" s="49">
        <v>8.2199533757322705</v>
      </c>
      <c r="AQ308" s="49" t="s">
        <v>4748</v>
      </c>
      <c r="AR308" s="49">
        <v>777.51224714511352</v>
      </c>
      <c r="AS308" s="49">
        <v>1855.1126289387134</v>
      </c>
      <c r="AT308" s="28" t="s">
        <v>4748</v>
      </c>
      <c r="AU308" s="28" t="s">
        <v>4748</v>
      </c>
      <c r="AV308" s="28" t="s">
        <v>4748</v>
      </c>
    </row>
    <row r="309" spans="1:48" x14ac:dyDescent="0.25">
      <c r="A309" s="162">
        <v>306</v>
      </c>
      <c r="B309" s="3" t="s">
        <v>80</v>
      </c>
      <c r="C309" s="3" t="s">
        <v>1</v>
      </c>
      <c r="D309" s="28">
        <v>40000</v>
      </c>
      <c r="E309" s="25">
        <v>10.803319999999999</v>
      </c>
      <c r="F309" s="25">
        <v>29.87013</v>
      </c>
      <c r="G309" s="25">
        <v>15.649789999999999</v>
      </c>
      <c r="H309" s="28">
        <v>1791901039999.9998</v>
      </c>
      <c r="I309" s="51">
        <v>44.797529999999995</v>
      </c>
      <c r="J309" s="51">
        <v>64.849209999999999</v>
      </c>
      <c r="K309" s="28">
        <v>121214</v>
      </c>
      <c r="L309" s="28">
        <v>4661700000</v>
      </c>
      <c r="M309" s="51">
        <v>13.483848762648616</v>
      </c>
      <c r="N309" s="51">
        <v>2.0713452105080998</v>
      </c>
      <c r="O309" s="51">
        <v>0.6515978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9">
        <v>18.348613614677724</v>
      </c>
      <c r="AO309" s="49">
        <v>18.48226156738998</v>
      </c>
      <c r="AP309" s="49">
        <v>16.27939738859865</v>
      </c>
      <c r="AQ309" s="49">
        <v>17.324449724126268</v>
      </c>
      <c r="AR309" s="49">
        <v>9.9977985588307838</v>
      </c>
      <c r="AS309" s="49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62">
        <v>307</v>
      </c>
      <c r="B310" s="3" t="s">
        <v>2564</v>
      </c>
      <c r="C310" s="3" t="s">
        <v>2176</v>
      </c>
      <c r="D310" s="28">
        <v>34000</v>
      </c>
      <c r="E310" s="25">
        <v>-5.5555560000000002</v>
      </c>
      <c r="F310" s="25">
        <v>-5.5555560000000002</v>
      </c>
      <c r="G310" s="25">
        <v>2.4096389999999999</v>
      </c>
      <c r="H310" s="28">
        <v>204000000000</v>
      </c>
      <c r="I310" s="51">
        <v>6</v>
      </c>
      <c r="J310" s="51">
        <v>51.388339999999999</v>
      </c>
      <c r="K310" s="28">
        <v>1620</v>
      </c>
      <c r="L310" s="28">
        <v>52615000</v>
      </c>
      <c r="M310" s="51">
        <v>4.1433097733365827</v>
      </c>
      <c r="N310" s="51">
        <v>0.80577181296963118</v>
      </c>
      <c r="O310" s="51">
        <v>0.20874480000000001</v>
      </c>
      <c r="P310" s="30" t="s">
        <v>4748</v>
      </c>
      <c r="Q310" s="27" t="s">
        <v>2001</v>
      </c>
      <c r="R310" s="30">
        <v>765444.36085599998</v>
      </c>
      <c r="S310" s="27" t="s">
        <v>2001</v>
      </c>
      <c r="T310" s="30">
        <v>858682.64119600004</v>
      </c>
      <c r="U310" s="27">
        <v>0.1218093503696745</v>
      </c>
      <c r="V310" s="30" t="s">
        <v>4748</v>
      </c>
      <c r="W310" s="32" t="s">
        <v>2001</v>
      </c>
      <c r="X310" s="30">
        <v>41508.966468999999</v>
      </c>
      <c r="Y310" s="32" t="s">
        <v>2001</v>
      </c>
      <c r="Z310" s="30">
        <v>49237.695100999998</v>
      </c>
      <c r="AA310" s="32">
        <v>0.18619419584373459</v>
      </c>
      <c r="AB310" s="30" t="s">
        <v>4748</v>
      </c>
      <c r="AC310" s="27" t="s">
        <v>2001</v>
      </c>
      <c r="AD310" s="30">
        <v>10684</v>
      </c>
      <c r="AE310" s="27" t="s">
        <v>2001</v>
      </c>
      <c r="AF310" s="30">
        <v>8206</v>
      </c>
      <c r="AG310" s="27">
        <v>-0.23193560464245602</v>
      </c>
      <c r="AH310" s="25" t="s">
        <v>4748</v>
      </c>
      <c r="AI310" s="25" t="s">
        <v>4748</v>
      </c>
      <c r="AJ310" s="25">
        <v>10.300421901554682</v>
      </c>
      <c r="AK310" s="25" t="s">
        <v>4748</v>
      </c>
      <c r="AL310" s="25" t="s">
        <v>4748</v>
      </c>
      <c r="AM310" s="25">
        <v>21.518180193555288</v>
      </c>
      <c r="AN310" s="49" t="s">
        <v>4748</v>
      </c>
      <c r="AO310" s="49">
        <v>21.366803620461738</v>
      </c>
      <c r="AP310" s="49">
        <v>20.943313906930495</v>
      </c>
      <c r="AQ310" s="49" t="s">
        <v>4748</v>
      </c>
      <c r="AR310" s="49">
        <v>11.375827094009022</v>
      </c>
      <c r="AS310" s="49">
        <v>38.130573595680737</v>
      </c>
      <c r="AT310" s="28" t="s">
        <v>4748</v>
      </c>
      <c r="AU310" s="28" t="s">
        <v>4748</v>
      </c>
      <c r="AV310" s="28">
        <v>700</v>
      </c>
    </row>
    <row r="311" spans="1:48" x14ac:dyDescent="0.25">
      <c r="A311" s="162">
        <v>308</v>
      </c>
      <c r="B311" s="3" t="s">
        <v>81</v>
      </c>
      <c r="C311" s="3" t="s">
        <v>1</v>
      </c>
      <c r="D311" s="28">
        <v>116600</v>
      </c>
      <c r="E311" s="25">
        <v>-2.016807</v>
      </c>
      <c r="F311" s="25">
        <v>37.015279999999997</v>
      </c>
      <c r="G311" s="25">
        <v>18.135760000000001</v>
      </c>
      <c r="H311" s="28">
        <v>15244991878600</v>
      </c>
      <c r="I311" s="51">
        <v>130.74609999999998</v>
      </c>
      <c r="J311" s="51">
        <v>22.341329999999999</v>
      </c>
      <c r="K311" s="28">
        <v>38364</v>
      </c>
      <c r="L311" s="28">
        <v>4450600000</v>
      </c>
      <c r="M311" s="51">
        <v>27.767312875819549</v>
      </c>
      <c r="N311" s="51">
        <v>5.0663787619111451</v>
      </c>
      <c r="O311" s="51">
        <v>0.73673449999999996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9">
        <v>39.161910936715117</v>
      </c>
      <c r="AO311" s="49">
        <v>45.280622890884793</v>
      </c>
      <c r="AP311" s="49">
        <v>43.889336717792716</v>
      </c>
      <c r="AQ311" s="49">
        <v>10.737241726366566</v>
      </c>
      <c r="AR311" s="49">
        <v>12.362099847240206</v>
      </c>
      <c r="AS311" s="49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62">
        <v>309</v>
      </c>
      <c r="B312" s="3" t="s">
        <v>82</v>
      </c>
      <c r="C312" s="3" t="s">
        <v>1</v>
      </c>
      <c r="D312" s="28">
        <v>4980</v>
      </c>
      <c r="E312" s="25">
        <v>1.2195119999999999</v>
      </c>
      <c r="F312" s="25">
        <v>-2.3529409999999999</v>
      </c>
      <c r="G312" s="25">
        <v>86.516850000000005</v>
      </c>
      <c r="H312" s="28">
        <v>156352976400</v>
      </c>
      <c r="I312" s="51">
        <v>31.396179999999998</v>
      </c>
      <c r="J312" s="51">
        <v>79.998040000000003</v>
      </c>
      <c r="K312" s="28">
        <v>43617.5</v>
      </c>
      <c r="L312" s="28">
        <v>214800000</v>
      </c>
      <c r="M312" s="51">
        <v>23.713489618562807</v>
      </c>
      <c r="N312" s="51">
        <v>0.44219351520577121</v>
      </c>
      <c r="O312" s="51">
        <v>0.6991773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9">
        <v>4.6253098734227116</v>
      </c>
      <c r="AO312" s="49">
        <v>4.2407614479807005</v>
      </c>
      <c r="AP312" s="49">
        <v>6.289064511258136</v>
      </c>
      <c r="AQ312" s="49">
        <v>18.807459347933555</v>
      </c>
      <c r="AR312" s="49">
        <v>24.209384026878734</v>
      </c>
      <c r="AS312" s="49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62">
        <v>310</v>
      </c>
      <c r="B313" s="3" t="s">
        <v>4716</v>
      </c>
      <c r="C313" s="3" t="s">
        <v>2176</v>
      </c>
      <c r="D313" s="6">
        <v>11400</v>
      </c>
      <c r="E313" s="171">
        <v>0</v>
      </c>
      <c r="F313" s="171">
        <v>3.6363639999999999</v>
      </c>
      <c r="G313" s="171">
        <v>8.5714290000000002</v>
      </c>
      <c r="H313" s="6">
        <v>71716260000</v>
      </c>
      <c r="I313" s="154">
        <v>6.2908999999999997</v>
      </c>
      <c r="J313" s="154">
        <v>100</v>
      </c>
      <c r="K313" s="6">
        <v>1042.4000000000001</v>
      </c>
      <c r="L313" s="6">
        <v>11946500</v>
      </c>
      <c r="M313" s="154">
        <v>10.382513661202186</v>
      </c>
      <c r="N313" s="154">
        <v>1.0286731367269759</v>
      </c>
      <c r="O313" s="154" t="s">
        <v>4942</v>
      </c>
      <c r="P313" s="172" t="s">
        <v>4748</v>
      </c>
      <c r="Q313" s="168" t="s">
        <v>2001</v>
      </c>
      <c r="R313" s="172" t="s">
        <v>4748</v>
      </c>
      <c r="S313" s="168" t="s">
        <v>2001</v>
      </c>
      <c r="T313" s="172">
        <v>71056.985950999995</v>
      </c>
      <c r="U313" s="168" t="s">
        <v>4748</v>
      </c>
      <c r="V313" s="172" t="s">
        <v>4748</v>
      </c>
      <c r="W313" s="173" t="s">
        <v>2001</v>
      </c>
      <c r="X313" s="172" t="s">
        <v>4748</v>
      </c>
      <c r="Y313" s="173" t="s">
        <v>2001</v>
      </c>
      <c r="Z313" s="172">
        <v>7405.3440460000002</v>
      </c>
      <c r="AA313" s="173" t="s">
        <v>4748</v>
      </c>
      <c r="AB313" s="172" t="s">
        <v>4748</v>
      </c>
      <c r="AC313" s="168" t="s">
        <v>2001</v>
      </c>
      <c r="AD313" s="172" t="s">
        <v>4748</v>
      </c>
      <c r="AE313" s="168" t="s">
        <v>2001</v>
      </c>
      <c r="AF313" s="172">
        <v>1098</v>
      </c>
      <c r="AG313" s="168" t="s">
        <v>4748</v>
      </c>
      <c r="AH313" s="171" t="s">
        <v>4748</v>
      </c>
      <c r="AI313" s="171" t="s">
        <v>4748</v>
      </c>
      <c r="AJ313" s="171" t="s">
        <v>4748</v>
      </c>
      <c r="AK313" s="171" t="s">
        <v>4748</v>
      </c>
      <c r="AL313" s="171" t="s">
        <v>4748</v>
      </c>
      <c r="AM313" s="171" t="s">
        <v>4748</v>
      </c>
      <c r="AN313" s="170" t="s">
        <v>4748</v>
      </c>
      <c r="AO313" s="170" t="s">
        <v>4748</v>
      </c>
      <c r="AP313" s="170">
        <v>30.212057406718461</v>
      </c>
      <c r="AQ313" s="170" t="s">
        <v>4748</v>
      </c>
      <c r="AR313" s="170" t="s">
        <v>4748</v>
      </c>
      <c r="AS313" s="170">
        <v>0</v>
      </c>
      <c r="AT313" s="6" t="s">
        <v>4748</v>
      </c>
      <c r="AU313" s="6" t="s">
        <v>4748</v>
      </c>
      <c r="AV313" s="6" t="s">
        <v>4748</v>
      </c>
    </row>
    <row r="314" spans="1:48" x14ac:dyDescent="0.25">
      <c r="A314" s="162">
        <v>311</v>
      </c>
      <c r="B314" s="3" t="s">
        <v>377</v>
      </c>
      <c r="C314" s="3" t="s">
        <v>694</v>
      </c>
      <c r="D314" s="28">
        <v>10300</v>
      </c>
      <c r="E314" s="25">
        <v>1.9801979999999999</v>
      </c>
      <c r="F314" s="25">
        <v>-1.9047620000000001</v>
      </c>
      <c r="G314" s="25">
        <v>-28.965520000000001</v>
      </c>
      <c r="H314" s="28">
        <v>97769660000</v>
      </c>
      <c r="I314" s="51">
        <v>9.4922000000000004</v>
      </c>
      <c r="J314" s="51">
        <v>75.39819</v>
      </c>
      <c r="K314" s="28">
        <v>1510</v>
      </c>
      <c r="L314" s="28">
        <v>15419000</v>
      </c>
      <c r="M314" s="51">
        <v>5.9551944651465192</v>
      </c>
      <c r="N314" s="51">
        <v>0.61614796944346228</v>
      </c>
      <c r="O314" s="51">
        <v>0.18694440000000001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9">
        <v>8.9615589760508545</v>
      </c>
      <c r="AO314" s="49">
        <v>13.824104698597173</v>
      </c>
      <c r="AP314" s="49">
        <v>12.79047702937981</v>
      </c>
      <c r="AQ314" s="49">
        <v>18.743571354470866</v>
      </c>
      <c r="AR314" s="49">
        <v>33.704900860264956</v>
      </c>
      <c r="AS314" s="49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62">
        <v>312</v>
      </c>
      <c r="B315" s="3" t="s">
        <v>378</v>
      </c>
      <c r="C315" s="3" t="s">
        <v>694</v>
      </c>
      <c r="D315" s="28">
        <v>34000</v>
      </c>
      <c r="E315" s="25">
        <v>4.178274</v>
      </c>
      <c r="F315" s="25">
        <v>-5.3164530000000001</v>
      </c>
      <c r="G315" s="25">
        <v>-14.02299</v>
      </c>
      <c r="H315" s="28">
        <v>704737890000</v>
      </c>
      <c r="I315" s="51">
        <v>20.727589999999999</v>
      </c>
      <c r="J315" s="51">
        <v>42.923009999999998</v>
      </c>
      <c r="K315" s="28">
        <v>22298.45</v>
      </c>
      <c r="L315" s="28">
        <v>735106000</v>
      </c>
      <c r="M315" s="51">
        <v>8.6458467934893033</v>
      </c>
      <c r="N315" s="51">
        <v>2.6579392631014929</v>
      </c>
      <c r="O315" s="51">
        <v>0.1894064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9">
        <v>15.77243526838269</v>
      </c>
      <c r="AO315" s="49">
        <v>14.996080795995359</v>
      </c>
      <c r="AP315" s="49">
        <v>15.154800109030631</v>
      </c>
      <c r="AQ315" s="49">
        <v>91.723422919920594</v>
      </c>
      <c r="AR315" s="49">
        <v>83.419031524997663</v>
      </c>
      <c r="AS315" s="49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62">
        <v>313</v>
      </c>
      <c r="B316" s="3" t="s">
        <v>83</v>
      </c>
      <c r="C316" s="3" t="s">
        <v>1</v>
      </c>
      <c r="D316" s="28">
        <v>3180</v>
      </c>
      <c r="E316" s="25">
        <v>-10.16949</v>
      </c>
      <c r="F316" s="25">
        <v>-3.0487799999999998</v>
      </c>
      <c r="G316" s="25">
        <v>-39.886580000000002</v>
      </c>
      <c r="H316" s="28">
        <v>82948900800</v>
      </c>
      <c r="I316" s="51">
        <v>26.08456</v>
      </c>
      <c r="J316" s="51">
        <v>45.471020000000003</v>
      </c>
      <c r="K316" s="28">
        <v>41855.5</v>
      </c>
      <c r="L316" s="28">
        <v>137700000</v>
      </c>
      <c r="M316" s="51">
        <v>18.924962731064941</v>
      </c>
      <c r="N316" s="51">
        <v>0.30844555331069967</v>
      </c>
      <c r="O316" s="51">
        <v>0.52985740000000003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9">
        <v>4.7686597003817504</v>
      </c>
      <c r="AO316" s="49">
        <v>6.6277551300679587</v>
      </c>
      <c r="AP316" s="49">
        <v>5.7704346714104071</v>
      </c>
      <c r="AQ316" s="49">
        <v>253.04641980256037</v>
      </c>
      <c r="AR316" s="49">
        <v>283.74423334786331</v>
      </c>
      <c r="AS316" s="49">
        <v>355.11746112386413</v>
      </c>
      <c r="AT316" s="28">
        <v>350</v>
      </c>
      <c r="AU316" s="28">
        <v>300</v>
      </c>
      <c r="AV316" s="28" t="s">
        <v>4748</v>
      </c>
    </row>
    <row r="317" spans="1:48" x14ac:dyDescent="0.25">
      <c r="A317" s="162">
        <v>314</v>
      </c>
      <c r="B317" s="3" t="s">
        <v>379</v>
      </c>
      <c r="C317" s="3" t="s">
        <v>694</v>
      </c>
      <c r="D317" s="28">
        <v>4900</v>
      </c>
      <c r="E317" s="25">
        <v>2.0833330000000001</v>
      </c>
      <c r="F317" s="25">
        <v>58.064520000000002</v>
      </c>
      <c r="G317" s="25">
        <v>25.641030000000001</v>
      </c>
      <c r="H317" s="28">
        <v>39200000000</v>
      </c>
      <c r="I317" s="51">
        <v>8</v>
      </c>
      <c r="J317" s="51">
        <v>13.546250000000001</v>
      </c>
      <c r="K317" s="28">
        <v>195</v>
      </c>
      <c r="L317" s="28">
        <v>924500</v>
      </c>
      <c r="M317" s="51">
        <v>5.6102773356103208</v>
      </c>
      <c r="N317" s="51">
        <v>0.39562941616514058</v>
      </c>
      <c r="O317" s="51" t="s">
        <v>4942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9">
        <v>9.1704188945882503</v>
      </c>
      <c r="AO317" s="49">
        <v>9.7743920506637707</v>
      </c>
      <c r="AP317" s="49">
        <v>6.9132761952506954</v>
      </c>
      <c r="AQ317" s="49">
        <v>102.2449370120023</v>
      </c>
      <c r="AR317" s="49">
        <v>104.97872500900117</v>
      </c>
      <c r="AS317" s="49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62">
        <v>315</v>
      </c>
      <c r="B318" s="3" t="s">
        <v>84</v>
      </c>
      <c r="C318" s="3" t="s">
        <v>1</v>
      </c>
      <c r="D318" s="28">
        <v>15150</v>
      </c>
      <c r="E318" s="25">
        <v>-0.65573769999999998</v>
      </c>
      <c r="F318" s="25">
        <v>-0.4684468</v>
      </c>
      <c r="G318" s="25">
        <v>-23.950610000000001</v>
      </c>
      <c r="H318" s="28">
        <v>4544218926600</v>
      </c>
      <c r="I318" s="51">
        <v>299.94839999999999</v>
      </c>
      <c r="J318" s="51">
        <v>77.686359999999993</v>
      </c>
      <c r="K318" s="28">
        <v>495820</v>
      </c>
      <c r="L318" s="28">
        <v>7468800000</v>
      </c>
      <c r="M318" s="51">
        <v>12.46273937487781</v>
      </c>
      <c r="N318" s="51">
        <v>1.2636478543732581</v>
      </c>
      <c r="O318" s="51">
        <v>1.1013040000000001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9">
        <v>25.026130011068425</v>
      </c>
      <c r="AO318" s="49">
        <v>27.656754815029561</v>
      </c>
      <c r="AP318" s="49">
        <v>24.589700480132525</v>
      </c>
      <c r="AQ318" s="49">
        <v>52.313728514033052</v>
      </c>
      <c r="AR318" s="49">
        <v>62.092443609427491</v>
      </c>
      <c r="AS318" s="49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62">
        <v>316</v>
      </c>
      <c r="B319" s="3" t="s">
        <v>380</v>
      </c>
      <c r="C319" s="3" t="s">
        <v>694</v>
      </c>
      <c r="D319" s="28">
        <v>18500</v>
      </c>
      <c r="E319" s="25">
        <v>-46.376809999999999</v>
      </c>
      <c r="F319" s="25">
        <v>-35.314689999999999</v>
      </c>
      <c r="G319" s="25">
        <v>47.189779999999999</v>
      </c>
      <c r="H319" s="28">
        <v>109339847000.00002</v>
      </c>
      <c r="I319" s="51">
        <v>5.9102600000000001</v>
      </c>
      <c r="J319" s="51">
        <v>4.3221100000000003</v>
      </c>
      <c r="K319" s="28">
        <v>4895</v>
      </c>
      <c r="L319" s="28">
        <v>101612000</v>
      </c>
      <c r="M319" s="51">
        <v>58.870929028790485</v>
      </c>
      <c r="N319" s="51">
        <v>1.1866310768038442</v>
      </c>
      <c r="O319" s="51" t="s">
        <v>4942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9">
        <v>7.3533973818220799</v>
      </c>
      <c r="AO319" s="49">
        <v>6.6129748036211193</v>
      </c>
      <c r="AP319" s="49">
        <v>8.0737404970778961</v>
      </c>
      <c r="AQ319" s="49">
        <v>67.391025881318825</v>
      </c>
      <c r="AR319" s="49">
        <v>80.365728203013518</v>
      </c>
      <c r="AS319" s="49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62">
        <v>317</v>
      </c>
      <c r="B320" s="3" t="s">
        <v>5002</v>
      </c>
      <c r="C320" s="3" t="s">
        <v>2176</v>
      </c>
      <c r="D320" s="28" t="s">
        <v>4942</v>
      </c>
      <c r="E320" s="25" t="s">
        <v>4942</v>
      </c>
      <c r="F320" s="25" t="s">
        <v>4942</v>
      </c>
      <c r="G320" s="25" t="s">
        <v>4942</v>
      </c>
      <c r="H320" s="28" t="s">
        <v>4942</v>
      </c>
      <c r="I320" s="51">
        <v>2.9929099999999997</v>
      </c>
      <c r="J320" s="51">
        <v>100</v>
      </c>
      <c r="K320" s="28" t="s">
        <v>4942</v>
      </c>
      <c r="L320" s="28" t="s">
        <v>4942</v>
      </c>
      <c r="M320" s="51" t="s">
        <v>4942</v>
      </c>
      <c r="N320" s="51" t="s">
        <v>4942</v>
      </c>
      <c r="O320" s="51" t="s">
        <v>4942</v>
      </c>
      <c r="P320" s="30" t="s">
        <v>2001</v>
      </c>
      <c r="Q320" s="27" t="s">
        <v>2001</v>
      </c>
      <c r="R320" s="30" t="s">
        <v>2001</v>
      </c>
      <c r="S320" s="27" t="s">
        <v>2001</v>
      </c>
      <c r="T320" s="30" t="s">
        <v>2001</v>
      </c>
      <c r="U320" s="27" t="s">
        <v>2001</v>
      </c>
      <c r="V320" s="30" t="s">
        <v>2001</v>
      </c>
      <c r="W320" s="32" t="s">
        <v>2001</v>
      </c>
      <c r="X320" s="30" t="s">
        <v>2001</v>
      </c>
      <c r="Y320" s="32" t="s">
        <v>2001</v>
      </c>
      <c r="Z320" s="30" t="s">
        <v>2001</v>
      </c>
      <c r="AA320" s="32" t="s">
        <v>2001</v>
      </c>
      <c r="AB320" s="30" t="s">
        <v>2001</v>
      </c>
      <c r="AC320" s="27" t="s">
        <v>2001</v>
      </c>
      <c r="AD320" s="30" t="s">
        <v>2001</v>
      </c>
      <c r="AE320" s="27" t="s">
        <v>2001</v>
      </c>
      <c r="AF320" s="30" t="s">
        <v>2001</v>
      </c>
      <c r="AG320" s="27" t="s">
        <v>2001</v>
      </c>
      <c r="AH320" s="25" t="s">
        <v>2001</v>
      </c>
      <c r="AI320" s="25" t="s">
        <v>2001</v>
      </c>
      <c r="AJ320" s="25" t="s">
        <v>2001</v>
      </c>
      <c r="AK320" s="25" t="s">
        <v>2001</v>
      </c>
      <c r="AL320" s="25" t="s">
        <v>2001</v>
      </c>
      <c r="AM320" s="25" t="s">
        <v>2001</v>
      </c>
      <c r="AN320" s="49" t="s">
        <v>2001</v>
      </c>
      <c r="AO320" s="49" t="s">
        <v>2001</v>
      </c>
      <c r="AP320" s="49" t="s">
        <v>2001</v>
      </c>
      <c r="AQ320" s="49" t="s">
        <v>2001</v>
      </c>
      <c r="AR320" s="49" t="s">
        <v>2001</v>
      </c>
      <c r="AS320" s="49" t="s">
        <v>2001</v>
      </c>
      <c r="AT320" s="28" t="s">
        <v>2001</v>
      </c>
      <c r="AU320" s="28" t="s">
        <v>2001</v>
      </c>
      <c r="AV320" s="28" t="s">
        <v>2001</v>
      </c>
    </row>
    <row r="321" spans="1:48" x14ac:dyDescent="0.25">
      <c r="A321" s="162">
        <v>318</v>
      </c>
      <c r="B321" s="3" t="s">
        <v>381</v>
      </c>
      <c r="C321" s="3" t="s">
        <v>694</v>
      </c>
      <c r="D321" s="28">
        <v>33800</v>
      </c>
      <c r="E321" s="25">
        <v>0</v>
      </c>
      <c r="F321" s="25">
        <v>-2.3121390000000002</v>
      </c>
      <c r="G321" s="25">
        <v>-14.43038</v>
      </c>
      <c r="H321" s="28">
        <v>3419794531399.9995</v>
      </c>
      <c r="I321" s="51">
        <v>101.17739999999999</v>
      </c>
      <c r="J321" s="51">
        <v>47.767429999999997</v>
      </c>
      <c r="K321" s="28">
        <v>260</v>
      </c>
      <c r="L321" s="28">
        <v>8822000</v>
      </c>
      <c r="M321" s="51">
        <v>188.43889260104834</v>
      </c>
      <c r="N321" s="51">
        <v>3.2293352981585031</v>
      </c>
      <c r="O321" s="51">
        <v>0.49904419999999999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9">
        <v>49.292575691908993</v>
      </c>
      <c r="AO321" s="49">
        <v>9.66884008514144</v>
      </c>
      <c r="AP321" s="49">
        <v>7.5402655791982687</v>
      </c>
      <c r="AQ321" s="49">
        <v>7.8108987606422247</v>
      </c>
      <c r="AR321" s="49">
        <v>20.555223711266539</v>
      </c>
      <c r="AS321" s="49">
        <v>28.573074044852646</v>
      </c>
      <c r="AT321" s="28">
        <v>0</v>
      </c>
      <c r="AU321" s="28">
        <v>0</v>
      </c>
      <c r="AV321" s="28" t="s">
        <v>4748</v>
      </c>
    </row>
    <row r="322" spans="1:48" x14ac:dyDescent="0.25">
      <c r="A322" s="162">
        <v>319</v>
      </c>
      <c r="B322" s="3" t="s">
        <v>2567</v>
      </c>
      <c r="C322" s="3" t="s">
        <v>2176</v>
      </c>
      <c r="D322" s="28">
        <v>7300</v>
      </c>
      <c r="E322" s="25">
        <v>-6.4102560000000004</v>
      </c>
      <c r="F322" s="25">
        <v>-47.482010000000002</v>
      </c>
      <c r="G322" s="25">
        <v>-8.75</v>
      </c>
      <c r="H322" s="28">
        <v>67944129500.000008</v>
      </c>
      <c r="I322" s="51">
        <v>9.3074099999999991</v>
      </c>
      <c r="J322" s="51">
        <v>4.5252739999999996</v>
      </c>
      <c r="K322" s="28">
        <v>275</v>
      </c>
      <c r="L322" s="28">
        <v>2007500</v>
      </c>
      <c r="M322" s="51" t="s">
        <v>4942</v>
      </c>
      <c r="N322" s="51">
        <v>0.89151288532604411</v>
      </c>
      <c r="O322" s="51" t="s">
        <v>4942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9">
        <v>17.465452531769909</v>
      </c>
      <c r="AO322" s="49">
        <v>17.0570160217957</v>
      </c>
      <c r="AP322" s="49">
        <v>15.093855604462691</v>
      </c>
      <c r="AQ322" s="49">
        <v>129.06979632886762</v>
      </c>
      <c r="AR322" s="49">
        <v>127.23060177030676</v>
      </c>
      <c r="AS322" s="49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62">
        <v>320</v>
      </c>
      <c r="B323" s="3" t="s">
        <v>85</v>
      </c>
      <c r="C323" s="3" t="s">
        <v>1</v>
      </c>
      <c r="D323" s="28">
        <v>1440</v>
      </c>
      <c r="E323" s="25">
        <v>-16.279070000000001</v>
      </c>
      <c r="F323" s="25">
        <v>9.9236640000000005</v>
      </c>
      <c r="G323" s="25">
        <v>-48.571429999999999</v>
      </c>
      <c r="H323" s="28">
        <v>431005996800</v>
      </c>
      <c r="I323" s="51">
        <v>299.30969999999996</v>
      </c>
      <c r="J323" s="51">
        <v>80.839169999999996</v>
      </c>
      <c r="K323" s="28">
        <v>1965958</v>
      </c>
      <c r="L323" s="28">
        <v>3295850000</v>
      </c>
      <c r="M323" s="51" t="s">
        <v>4942</v>
      </c>
      <c r="N323" s="51">
        <v>0.13866719859672205</v>
      </c>
      <c r="O323" s="51">
        <v>0.80334309999999998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9">
        <v>9.5661526287635912</v>
      </c>
      <c r="AO323" s="49">
        <v>18.674529884480851</v>
      </c>
      <c r="AP323" s="49">
        <v>16.838300588270904</v>
      </c>
      <c r="AQ323" s="49">
        <v>149.94055599246283</v>
      </c>
      <c r="AR323" s="49">
        <v>134.26815916454638</v>
      </c>
      <c r="AS323" s="49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62">
        <v>321</v>
      </c>
      <c r="B324" s="3" t="s">
        <v>382</v>
      </c>
      <c r="C324" s="3" t="s">
        <v>694</v>
      </c>
      <c r="D324" s="28" t="s">
        <v>4942</v>
      </c>
      <c r="E324" s="25" t="s">
        <v>4942</v>
      </c>
      <c r="F324" s="25" t="s">
        <v>4942</v>
      </c>
      <c r="G324" s="25" t="s">
        <v>4942</v>
      </c>
      <c r="H324" s="28" t="s">
        <v>4942</v>
      </c>
      <c r="I324" s="51">
        <v>4.5</v>
      </c>
      <c r="J324" s="51">
        <v>84.885019999999997</v>
      </c>
      <c r="K324" s="28">
        <v>0</v>
      </c>
      <c r="L324" s="28" t="s">
        <v>4942</v>
      </c>
      <c r="M324" s="51" t="s">
        <v>4942</v>
      </c>
      <c r="N324" s="51" t="s">
        <v>4942</v>
      </c>
      <c r="O324" s="51" t="s">
        <v>4942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9">
        <v>7.1677674147796244</v>
      </c>
      <c r="AO324" s="49">
        <v>5.2465077339341253</v>
      </c>
      <c r="AP324" s="49">
        <v>7.3072781909847562</v>
      </c>
      <c r="AQ324" s="49">
        <v>235.69273601104322</v>
      </c>
      <c r="AR324" s="49">
        <v>245.3397320524073</v>
      </c>
      <c r="AS324" s="49">
        <v>404.52581037057701</v>
      </c>
      <c r="AT324" s="28">
        <v>0</v>
      </c>
      <c r="AU324" s="28" t="s">
        <v>4748</v>
      </c>
      <c r="AV324" s="28">
        <v>0</v>
      </c>
    </row>
    <row r="325" spans="1:48" x14ac:dyDescent="0.25">
      <c r="A325" s="162">
        <v>322</v>
      </c>
      <c r="B325" s="3" t="s">
        <v>2570</v>
      </c>
      <c r="C325" s="3" t="s">
        <v>2176</v>
      </c>
      <c r="D325" s="28">
        <v>16500</v>
      </c>
      <c r="E325" s="25">
        <v>139.13040000000001</v>
      </c>
      <c r="F325" s="25">
        <v>139.13040000000001</v>
      </c>
      <c r="G325" s="25">
        <v>42.241379999999999</v>
      </c>
      <c r="H325" s="28">
        <v>41250924000</v>
      </c>
      <c r="I325" s="51">
        <v>2.5000499999999999</v>
      </c>
      <c r="J325" s="51">
        <v>35.457160000000002</v>
      </c>
      <c r="K325" s="28">
        <v>200</v>
      </c>
      <c r="L325" s="28">
        <v>2685500</v>
      </c>
      <c r="M325" s="51">
        <v>4.0740740740740744</v>
      </c>
      <c r="N325" s="51">
        <v>0.74389828728040552</v>
      </c>
      <c r="O325" s="51" t="s">
        <v>4942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9">
        <v>8.7534606729857138</v>
      </c>
      <c r="AO325" s="49">
        <v>16.062240197638221</v>
      </c>
      <c r="AP325" s="49">
        <v>14.619046621106168</v>
      </c>
      <c r="AQ325" s="49">
        <v>853.74891738573717</v>
      </c>
      <c r="AR325" s="49">
        <v>592.02365244846658</v>
      </c>
      <c r="AS325" s="49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62">
        <v>323</v>
      </c>
      <c r="B326" s="3" t="s">
        <v>5005</v>
      </c>
      <c r="C326" s="3" t="s">
        <v>2176</v>
      </c>
      <c r="D326" s="28" t="s">
        <v>4942</v>
      </c>
      <c r="E326" s="25" t="s">
        <v>4942</v>
      </c>
      <c r="F326" s="25" t="s">
        <v>4942</v>
      </c>
      <c r="G326" s="25" t="s">
        <v>4942</v>
      </c>
      <c r="H326" s="28" t="s">
        <v>4942</v>
      </c>
      <c r="I326" s="51">
        <v>15.411099999999999</v>
      </c>
      <c r="J326" s="51">
        <v>100</v>
      </c>
      <c r="K326" s="28" t="s">
        <v>4942</v>
      </c>
      <c r="L326" s="28" t="s">
        <v>4942</v>
      </c>
      <c r="M326" s="51" t="s">
        <v>4942</v>
      </c>
      <c r="N326" s="51" t="s">
        <v>4942</v>
      </c>
      <c r="O326" s="51" t="s">
        <v>4942</v>
      </c>
      <c r="P326" s="30" t="s">
        <v>2001</v>
      </c>
      <c r="Q326" s="27" t="s">
        <v>2001</v>
      </c>
      <c r="R326" s="30" t="s">
        <v>2001</v>
      </c>
      <c r="S326" s="27" t="s">
        <v>2001</v>
      </c>
      <c r="T326" s="30" t="s">
        <v>2001</v>
      </c>
      <c r="U326" s="27" t="s">
        <v>2001</v>
      </c>
      <c r="V326" s="30" t="s">
        <v>2001</v>
      </c>
      <c r="W326" s="32" t="s">
        <v>2001</v>
      </c>
      <c r="X326" s="30" t="s">
        <v>2001</v>
      </c>
      <c r="Y326" s="32" t="s">
        <v>2001</v>
      </c>
      <c r="Z326" s="30" t="s">
        <v>2001</v>
      </c>
      <c r="AA326" s="32" t="s">
        <v>2001</v>
      </c>
      <c r="AB326" s="30" t="s">
        <v>2001</v>
      </c>
      <c r="AC326" s="27" t="s">
        <v>2001</v>
      </c>
      <c r="AD326" s="30" t="s">
        <v>2001</v>
      </c>
      <c r="AE326" s="27" t="s">
        <v>2001</v>
      </c>
      <c r="AF326" s="30" t="s">
        <v>2001</v>
      </c>
      <c r="AG326" s="27" t="s">
        <v>2001</v>
      </c>
      <c r="AH326" s="25" t="s">
        <v>2001</v>
      </c>
      <c r="AI326" s="25" t="s">
        <v>2001</v>
      </c>
      <c r="AJ326" s="25" t="s">
        <v>2001</v>
      </c>
      <c r="AK326" s="25" t="s">
        <v>2001</v>
      </c>
      <c r="AL326" s="25" t="s">
        <v>2001</v>
      </c>
      <c r="AM326" s="25" t="s">
        <v>2001</v>
      </c>
      <c r="AN326" s="49" t="s">
        <v>2001</v>
      </c>
      <c r="AO326" s="49" t="s">
        <v>2001</v>
      </c>
      <c r="AP326" s="49" t="s">
        <v>2001</v>
      </c>
      <c r="AQ326" s="49" t="s">
        <v>2001</v>
      </c>
      <c r="AR326" s="49" t="s">
        <v>2001</v>
      </c>
      <c r="AS326" s="49" t="s">
        <v>2001</v>
      </c>
      <c r="AT326" s="28" t="s">
        <v>2001</v>
      </c>
      <c r="AU326" s="28" t="s">
        <v>2001</v>
      </c>
      <c r="AV326" s="28" t="s">
        <v>2001</v>
      </c>
    </row>
    <row r="327" spans="1:48" x14ac:dyDescent="0.25">
      <c r="A327" s="162">
        <v>324</v>
      </c>
      <c r="B327" s="3" t="s">
        <v>86</v>
      </c>
      <c r="C327" s="3" t="s">
        <v>1</v>
      </c>
      <c r="D327" s="28">
        <v>70500</v>
      </c>
      <c r="E327" s="25">
        <v>-0.98314610000000002</v>
      </c>
      <c r="F327" s="25">
        <v>-6</v>
      </c>
      <c r="G327" s="25">
        <v>-28.787880000000001</v>
      </c>
      <c r="H327" s="28">
        <v>2448286282500</v>
      </c>
      <c r="I327" s="51">
        <v>34.727469999999997</v>
      </c>
      <c r="J327" s="51">
        <v>48.213619999999999</v>
      </c>
      <c r="K327" s="28">
        <v>11776.5</v>
      </c>
      <c r="L327" s="28">
        <v>838150000</v>
      </c>
      <c r="M327" s="51">
        <v>10.803816062856669</v>
      </c>
      <c r="N327" s="51">
        <v>2.075646936003392</v>
      </c>
      <c r="O327" s="51">
        <v>0.62018220000000002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9">
        <v>33.204863985391938</v>
      </c>
      <c r="AO327" s="49">
        <v>38.654338351560682</v>
      </c>
      <c r="AP327" s="49">
        <v>39.919559723292878</v>
      </c>
      <c r="AQ327" s="49">
        <v>0</v>
      </c>
      <c r="AR327" s="49">
        <v>0</v>
      </c>
      <c r="AS327" s="49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62">
        <v>325</v>
      </c>
      <c r="B328" s="3" t="s">
        <v>3962</v>
      </c>
      <c r="C328" s="3" t="s">
        <v>2176</v>
      </c>
      <c r="D328" s="28">
        <v>21500</v>
      </c>
      <c r="E328" s="25">
        <v>0</v>
      </c>
      <c r="F328" s="25">
        <v>4.8780489999999999</v>
      </c>
      <c r="G328" s="25">
        <v>31.90184</v>
      </c>
      <c r="H328" s="28">
        <v>1046189999999.9999</v>
      </c>
      <c r="I328" s="51">
        <v>48.66</v>
      </c>
      <c r="J328" s="51">
        <v>99.650229999999993</v>
      </c>
      <c r="K328" s="28">
        <v>1580</v>
      </c>
      <c r="L328" s="28">
        <v>36582000</v>
      </c>
      <c r="M328" s="51">
        <v>11.280167890870933</v>
      </c>
      <c r="N328" s="51">
        <v>0.62170603582423778</v>
      </c>
      <c r="O328" s="51" t="s">
        <v>4942</v>
      </c>
      <c r="P328" s="30" t="s">
        <v>4748</v>
      </c>
      <c r="Q328" s="27" t="s">
        <v>2001</v>
      </c>
      <c r="R328" s="30">
        <v>1322776.0380599999</v>
      </c>
      <c r="S328" s="27" t="s">
        <v>2001</v>
      </c>
      <c r="T328" s="30">
        <v>1401499.158174</v>
      </c>
      <c r="U328" s="27">
        <v>5.9513566808676373E-2</v>
      </c>
      <c r="V328" s="30" t="s">
        <v>4748</v>
      </c>
      <c r="W328" s="32" t="s">
        <v>2001</v>
      </c>
      <c r="X328" s="30">
        <v>102588.567458</v>
      </c>
      <c r="Y328" s="32" t="s">
        <v>2001</v>
      </c>
      <c r="Z328" s="30">
        <v>108661.09077900001</v>
      </c>
      <c r="AA328" s="32">
        <v>5.9192982916796318E-2</v>
      </c>
      <c r="AB328" s="30" t="s">
        <v>4748</v>
      </c>
      <c r="AC328" s="27" t="s">
        <v>2001</v>
      </c>
      <c r="AD328" s="30">
        <v>1797</v>
      </c>
      <c r="AE328" s="27" t="s">
        <v>2001</v>
      </c>
      <c r="AF328" s="30">
        <v>1906</v>
      </c>
      <c r="AG328" s="27">
        <v>6.0656649972175847E-2</v>
      </c>
      <c r="AH328" s="25" t="s">
        <v>4748</v>
      </c>
      <c r="AI328" s="25" t="s">
        <v>4748</v>
      </c>
      <c r="AJ328" s="25">
        <v>5.1324583432173307</v>
      </c>
      <c r="AK328" s="25" t="s">
        <v>4748</v>
      </c>
      <c r="AL328" s="25" t="s">
        <v>4748</v>
      </c>
      <c r="AM328" s="25">
        <v>5.8791482064548308</v>
      </c>
      <c r="AN328" s="49" t="s">
        <v>4748</v>
      </c>
      <c r="AO328" s="49">
        <v>21.48098359452678</v>
      </c>
      <c r="AP328" s="49">
        <v>21.236387471811003</v>
      </c>
      <c r="AQ328" s="49" t="s">
        <v>4748</v>
      </c>
      <c r="AR328" s="49">
        <v>18.836457987850284</v>
      </c>
      <c r="AS328" s="49">
        <v>15.977360760105416</v>
      </c>
      <c r="AT328" s="28" t="s">
        <v>4748</v>
      </c>
      <c r="AU328" s="28" t="s">
        <v>4748</v>
      </c>
      <c r="AV328" s="28">
        <v>1500</v>
      </c>
    </row>
    <row r="329" spans="1:48" x14ac:dyDescent="0.25">
      <c r="A329" s="162">
        <v>326</v>
      </c>
      <c r="B329" s="3" t="s">
        <v>383</v>
      </c>
      <c r="C329" s="3" t="s">
        <v>694</v>
      </c>
      <c r="D329" s="28" t="s">
        <v>4942</v>
      </c>
      <c r="E329" s="25" t="s">
        <v>4942</v>
      </c>
      <c r="F329" s="25" t="s">
        <v>4942</v>
      </c>
      <c r="G329" s="25" t="s">
        <v>4942</v>
      </c>
      <c r="H329" s="28" t="s">
        <v>4942</v>
      </c>
      <c r="I329" s="51">
        <v>4.1103199999999998</v>
      </c>
      <c r="J329" s="51">
        <v>18.712309999999999</v>
      </c>
      <c r="K329" s="28">
        <v>0</v>
      </c>
      <c r="L329" s="28" t="s">
        <v>4942</v>
      </c>
      <c r="M329" s="51" t="s">
        <v>4942</v>
      </c>
      <c r="N329" s="51" t="s">
        <v>4942</v>
      </c>
      <c r="O329" s="51" t="s">
        <v>4942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9">
        <v>10.098838638422535</v>
      </c>
      <c r="AO329" s="49">
        <v>10.461418994432004</v>
      </c>
      <c r="AP329" s="49">
        <v>9.6734480308503521</v>
      </c>
      <c r="AQ329" s="49">
        <v>17.720748473791513</v>
      </c>
      <c r="AR329" s="49">
        <v>26.062588779974039</v>
      </c>
      <c r="AS329" s="49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62">
        <v>327</v>
      </c>
      <c r="B330" s="3" t="s">
        <v>2573</v>
      </c>
      <c r="C330" s="3" t="s">
        <v>2176</v>
      </c>
      <c r="D330" s="28">
        <v>35600</v>
      </c>
      <c r="E330" s="25">
        <v>7.8787880000000001</v>
      </c>
      <c r="F330" s="25">
        <v>26.690390000000001</v>
      </c>
      <c r="G330" s="25">
        <v>61.818179999999998</v>
      </c>
      <c r="H330" s="28">
        <v>314490399999.99994</v>
      </c>
      <c r="I330" s="51">
        <v>8.8339999999999996</v>
      </c>
      <c r="J330" s="51">
        <v>87.606780000000001</v>
      </c>
      <c r="K330" s="28">
        <v>60</v>
      </c>
      <c r="L330" s="28">
        <v>1879000</v>
      </c>
      <c r="M330" s="51">
        <v>14.48921448921449</v>
      </c>
      <c r="N330" s="51">
        <v>2.5039948261372276</v>
      </c>
      <c r="O330" s="51" t="s">
        <v>4942</v>
      </c>
      <c r="P330" s="30">
        <v>206794.17418199999</v>
      </c>
      <c r="Q330" s="27" t="s">
        <v>2001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2001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2001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4748</v>
      </c>
      <c r="AI330" s="25">
        <v>3.0299780372969511</v>
      </c>
      <c r="AJ330" s="25">
        <v>4.3114099192242952</v>
      </c>
      <c r="AK330" s="25" t="s">
        <v>4748</v>
      </c>
      <c r="AL330" s="25">
        <v>4.2344162170332948</v>
      </c>
      <c r="AM330" s="25">
        <v>6.2719077022613368</v>
      </c>
      <c r="AN330" s="49">
        <v>9.846436807295877</v>
      </c>
      <c r="AO330" s="49">
        <v>10.007488779526586</v>
      </c>
      <c r="AP330" s="49">
        <v>12.675230960858485</v>
      </c>
      <c r="AQ330" s="49">
        <v>14.885767623959456</v>
      </c>
      <c r="AR330" s="49">
        <v>18.943474871567183</v>
      </c>
      <c r="AS330" s="49">
        <v>12.83421570276872</v>
      </c>
      <c r="AT330" s="28" t="s">
        <v>4748</v>
      </c>
      <c r="AU330" s="28">
        <v>480</v>
      </c>
      <c r="AV330" s="28">
        <v>700</v>
      </c>
    </row>
    <row r="331" spans="1:48" x14ac:dyDescent="0.25">
      <c r="A331" s="162">
        <v>328</v>
      </c>
      <c r="B331" s="3" t="s">
        <v>2576</v>
      </c>
      <c r="C331" s="3" t="s">
        <v>2176</v>
      </c>
      <c r="D331" s="28">
        <v>8000</v>
      </c>
      <c r="E331" s="25">
        <v>0</v>
      </c>
      <c r="F331" s="25">
        <v>0</v>
      </c>
      <c r="G331" s="25">
        <v>12.67606</v>
      </c>
      <c r="H331" s="28">
        <v>46188800000</v>
      </c>
      <c r="I331" s="51">
        <v>5.7736000000000001</v>
      </c>
      <c r="J331" s="51">
        <v>100</v>
      </c>
      <c r="K331" s="28">
        <v>0</v>
      </c>
      <c r="L331" s="28" t="s">
        <v>4942</v>
      </c>
      <c r="M331" s="51">
        <v>6.2745098039215685</v>
      </c>
      <c r="N331" s="51">
        <v>0.62960995322657853</v>
      </c>
      <c r="O331" s="51" t="s">
        <v>4942</v>
      </c>
      <c r="P331" s="30" t="s">
        <v>4748</v>
      </c>
      <c r="Q331" s="27" t="s">
        <v>2001</v>
      </c>
      <c r="R331" s="30" t="s">
        <v>4748</v>
      </c>
      <c r="S331" s="27" t="s">
        <v>2001</v>
      </c>
      <c r="T331" s="30">
        <v>212356.94651499999</v>
      </c>
      <c r="U331" s="27" t="s">
        <v>4748</v>
      </c>
      <c r="V331" s="30" t="s">
        <v>4748</v>
      </c>
      <c r="W331" s="32" t="s">
        <v>2001</v>
      </c>
      <c r="X331" s="30" t="s">
        <v>4748</v>
      </c>
      <c r="Y331" s="32" t="s">
        <v>2001</v>
      </c>
      <c r="Z331" s="30">
        <v>7359.6923049999996</v>
      </c>
      <c r="AA331" s="32" t="s">
        <v>4748</v>
      </c>
      <c r="AB331" s="30" t="s">
        <v>4748</v>
      </c>
      <c r="AC331" s="27" t="s">
        <v>2001</v>
      </c>
      <c r="AD331" s="30" t="s">
        <v>4748</v>
      </c>
      <c r="AE331" s="27" t="s">
        <v>2001</v>
      </c>
      <c r="AF331" s="30">
        <v>1275</v>
      </c>
      <c r="AG331" s="27" t="s">
        <v>4748</v>
      </c>
      <c r="AH331" s="25" t="s">
        <v>4748</v>
      </c>
      <c r="AI331" s="25" t="s">
        <v>4748</v>
      </c>
      <c r="AJ331" s="25" t="s">
        <v>4748</v>
      </c>
      <c r="AK331" s="25" t="s">
        <v>4748</v>
      </c>
      <c r="AL331" s="25" t="s">
        <v>4748</v>
      </c>
      <c r="AM331" s="25" t="s">
        <v>4748</v>
      </c>
      <c r="AN331" s="49" t="s">
        <v>4748</v>
      </c>
      <c r="AO331" s="49" t="s">
        <v>4748</v>
      </c>
      <c r="AP331" s="49">
        <v>8.7332179965631589</v>
      </c>
      <c r="AQ331" s="49" t="s">
        <v>4748</v>
      </c>
      <c r="AR331" s="49" t="s">
        <v>4748</v>
      </c>
      <c r="AS331" s="49">
        <v>0</v>
      </c>
      <c r="AT331" s="28" t="s">
        <v>4748</v>
      </c>
      <c r="AU331" s="28" t="s">
        <v>4748</v>
      </c>
      <c r="AV331" s="28">
        <v>804</v>
      </c>
    </row>
    <row r="332" spans="1:48" x14ac:dyDescent="0.25">
      <c r="A332" s="162">
        <v>329</v>
      </c>
      <c r="B332" s="3" t="s">
        <v>2579</v>
      </c>
      <c r="C332" s="3" t="s">
        <v>2176</v>
      </c>
      <c r="D332" s="6">
        <v>34900</v>
      </c>
      <c r="E332" s="171">
        <v>31.69811</v>
      </c>
      <c r="F332" s="171">
        <v>39.6</v>
      </c>
      <c r="G332" s="171">
        <v>129.6053</v>
      </c>
      <c r="H332" s="6">
        <v>14741760000000</v>
      </c>
      <c r="I332" s="154">
        <v>422.4</v>
      </c>
      <c r="J332" s="154">
        <v>99.999409999999997</v>
      </c>
      <c r="K332" s="6">
        <v>70</v>
      </c>
      <c r="L332" s="6">
        <v>1916500</v>
      </c>
      <c r="M332" s="154">
        <v>11.506758984503792</v>
      </c>
      <c r="N332" s="154">
        <v>2.5453575623607949</v>
      </c>
      <c r="O332" s="154" t="s">
        <v>4942</v>
      </c>
      <c r="P332" s="172" t="s">
        <v>4748</v>
      </c>
      <c r="Q332" s="168" t="s">
        <v>2001</v>
      </c>
      <c r="R332" s="172">
        <v>1391912.3985830001</v>
      </c>
      <c r="S332" s="168" t="s">
        <v>2001</v>
      </c>
      <c r="T332" s="172">
        <v>1663635.7656650001</v>
      </c>
      <c r="U332" s="168">
        <v>0.19521585364037339</v>
      </c>
      <c r="V332" s="172" t="s">
        <v>4748</v>
      </c>
      <c r="W332" s="173" t="s">
        <v>2001</v>
      </c>
      <c r="X332" s="172">
        <v>491793.62285699998</v>
      </c>
      <c r="Y332" s="173" t="s">
        <v>2001</v>
      </c>
      <c r="Z332" s="172">
        <v>652461.03262499999</v>
      </c>
      <c r="AA332" s="173">
        <v>0.32669681407137252</v>
      </c>
      <c r="AB332" s="172" t="s">
        <v>4748</v>
      </c>
      <c r="AC332" s="168" t="s">
        <v>2001</v>
      </c>
      <c r="AD332" s="172">
        <v>1164</v>
      </c>
      <c r="AE332" s="168" t="s">
        <v>2001</v>
      </c>
      <c r="AF332" s="172">
        <v>1545</v>
      </c>
      <c r="AG332" s="168">
        <v>0.32731958762886598</v>
      </c>
      <c r="AH332" s="171" t="s">
        <v>4748</v>
      </c>
      <c r="AI332" s="171" t="s">
        <v>4748</v>
      </c>
      <c r="AJ332" s="171">
        <v>8.3464153845310705</v>
      </c>
      <c r="AK332" s="171" t="s">
        <v>4748</v>
      </c>
      <c r="AL332" s="171" t="s">
        <v>4748</v>
      </c>
      <c r="AM332" s="171">
        <v>11.994547046609515</v>
      </c>
      <c r="AN332" s="170" t="s">
        <v>4748</v>
      </c>
      <c r="AO332" s="170">
        <v>49.062695572237047</v>
      </c>
      <c r="AP332" s="170">
        <v>52.381322042848979</v>
      </c>
      <c r="AQ332" s="170" t="s">
        <v>4748</v>
      </c>
      <c r="AR332" s="170">
        <v>43.856254302149601</v>
      </c>
      <c r="AS332" s="170">
        <v>31.742877475741118</v>
      </c>
      <c r="AT332" s="6" t="s">
        <v>4748</v>
      </c>
      <c r="AU332" s="6">
        <v>1000</v>
      </c>
      <c r="AV332" s="6">
        <v>1800</v>
      </c>
    </row>
    <row r="333" spans="1:48" x14ac:dyDescent="0.25">
      <c r="A333" s="162">
        <v>330</v>
      </c>
      <c r="B333" s="3" t="s">
        <v>2582</v>
      </c>
      <c r="C333" s="3" t="s">
        <v>2176</v>
      </c>
      <c r="D333" s="28">
        <v>14000</v>
      </c>
      <c r="E333" s="25">
        <v>7.6923079999999997</v>
      </c>
      <c r="F333" s="25">
        <v>16.66667</v>
      </c>
      <c r="G333" s="25">
        <v>12</v>
      </c>
      <c r="H333" s="28">
        <v>60339999999.999992</v>
      </c>
      <c r="I333" s="51">
        <v>4.3099999999999996</v>
      </c>
      <c r="J333" s="51">
        <v>32.236429999999999</v>
      </c>
      <c r="K333" s="28">
        <v>820</v>
      </c>
      <c r="L333" s="28">
        <v>11467500</v>
      </c>
      <c r="M333" s="51">
        <v>9.8023452444277037</v>
      </c>
      <c r="N333" s="51">
        <v>1.1975412857606687</v>
      </c>
      <c r="O333" s="51" t="s">
        <v>4942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9">
        <v>41.517487494855885</v>
      </c>
      <c r="AO333" s="49">
        <v>36.434758722452997</v>
      </c>
      <c r="AP333" s="49">
        <v>40.001996571820861</v>
      </c>
      <c r="AQ333" s="49">
        <v>0</v>
      </c>
      <c r="AR333" s="49">
        <v>0</v>
      </c>
      <c r="AS333" s="49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62">
        <v>331</v>
      </c>
      <c r="B334" s="3" t="s">
        <v>384</v>
      </c>
      <c r="C334" s="3" t="s">
        <v>694</v>
      </c>
      <c r="D334" s="28">
        <v>12000</v>
      </c>
      <c r="E334" s="25">
        <v>14.28571</v>
      </c>
      <c r="F334" s="25">
        <v>20</v>
      </c>
      <c r="G334" s="25">
        <v>-31.818180000000002</v>
      </c>
      <c r="H334" s="28">
        <v>52531260000</v>
      </c>
      <c r="I334" s="51">
        <v>4.3776000000000002</v>
      </c>
      <c r="J334" s="51">
        <v>42.403260000000003</v>
      </c>
      <c r="K334" s="28">
        <v>6235</v>
      </c>
      <c r="L334" s="28">
        <v>68691500</v>
      </c>
      <c r="M334" s="51">
        <v>12.677816465355546</v>
      </c>
      <c r="N334" s="51">
        <v>0.65791085269897476</v>
      </c>
      <c r="O334" s="51" t="s">
        <v>4942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9">
        <v>25.942873461296145</v>
      </c>
      <c r="AO334" s="49">
        <v>21.769828771044185</v>
      </c>
      <c r="AP334" s="49">
        <v>27.294863689121541</v>
      </c>
      <c r="AQ334" s="49">
        <v>45.22920465572642</v>
      </c>
      <c r="AR334" s="49">
        <v>28.823026900533797</v>
      </c>
      <c r="AS334" s="49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62">
        <v>332</v>
      </c>
      <c r="B335" s="3" t="s">
        <v>2585</v>
      </c>
      <c r="C335" s="3" t="s">
        <v>2176</v>
      </c>
      <c r="D335" s="28" t="s">
        <v>4942</v>
      </c>
      <c r="E335" s="25" t="s">
        <v>4942</v>
      </c>
      <c r="F335" s="25" t="s">
        <v>4942</v>
      </c>
      <c r="G335" s="25" t="s">
        <v>4942</v>
      </c>
      <c r="H335" s="28" t="s">
        <v>4942</v>
      </c>
      <c r="I335" s="51">
        <v>57.964059999999996</v>
      </c>
      <c r="J335" s="51">
        <v>100</v>
      </c>
      <c r="K335" s="28" t="s">
        <v>4942</v>
      </c>
      <c r="L335" s="28" t="s">
        <v>4942</v>
      </c>
      <c r="M335" s="51" t="s">
        <v>4942</v>
      </c>
      <c r="N335" s="51" t="s">
        <v>4942</v>
      </c>
      <c r="O335" s="51" t="s">
        <v>4942</v>
      </c>
      <c r="P335" s="30" t="s">
        <v>4748</v>
      </c>
      <c r="Q335" s="27" t="s">
        <v>2001</v>
      </c>
      <c r="R335" s="30">
        <v>397722.52477299998</v>
      </c>
      <c r="S335" s="27" t="s">
        <v>2001</v>
      </c>
      <c r="T335" s="30">
        <v>450560.482296</v>
      </c>
      <c r="U335" s="27">
        <v>0.13285130771297721</v>
      </c>
      <c r="V335" s="30" t="s">
        <v>4748</v>
      </c>
      <c r="W335" s="32" t="s">
        <v>2001</v>
      </c>
      <c r="X335" s="30">
        <v>72757.826451000001</v>
      </c>
      <c r="Y335" s="32" t="s">
        <v>2001</v>
      </c>
      <c r="Z335" s="30">
        <v>107091.683298</v>
      </c>
      <c r="AA335" s="32">
        <v>0.47189228323254989</v>
      </c>
      <c r="AB335" s="30" t="s">
        <v>4748</v>
      </c>
      <c r="AC335" s="27" t="s">
        <v>2001</v>
      </c>
      <c r="AD335" s="30" t="s">
        <v>4748</v>
      </c>
      <c r="AE335" s="27" t="s">
        <v>2001</v>
      </c>
      <c r="AF335" s="30">
        <v>1848</v>
      </c>
      <c r="AG335" s="27" t="s">
        <v>4748</v>
      </c>
      <c r="AH335" s="25" t="s">
        <v>4748</v>
      </c>
      <c r="AI335" s="25" t="s">
        <v>4748</v>
      </c>
      <c r="AJ335" s="25">
        <v>10.170241250125706</v>
      </c>
      <c r="AK335" s="25" t="s">
        <v>4748</v>
      </c>
      <c r="AL335" s="25" t="s">
        <v>4748</v>
      </c>
      <c r="AM335" s="25">
        <v>16.513225932482463</v>
      </c>
      <c r="AN335" s="49" t="s">
        <v>4748</v>
      </c>
      <c r="AO335" s="49">
        <v>45.388822447265873</v>
      </c>
      <c r="AP335" s="49">
        <v>45.770972150752876</v>
      </c>
      <c r="AQ335" s="49" t="s">
        <v>4748</v>
      </c>
      <c r="AR335" s="49">
        <v>2.5186377611042237</v>
      </c>
      <c r="AS335" s="49">
        <v>3.4936132556559216</v>
      </c>
      <c r="AT335" s="28" t="s">
        <v>4748</v>
      </c>
      <c r="AU335" s="28" t="s">
        <v>4748</v>
      </c>
      <c r="AV335" s="28">
        <v>1680</v>
      </c>
    </row>
    <row r="336" spans="1:48" x14ac:dyDescent="0.25">
      <c r="A336" s="162">
        <v>333</v>
      </c>
      <c r="B336" s="3" t="s">
        <v>385</v>
      </c>
      <c r="C336" s="3" t="s">
        <v>694</v>
      </c>
      <c r="D336" s="28">
        <v>13600</v>
      </c>
      <c r="E336" s="25">
        <v>0</v>
      </c>
      <c r="F336" s="25">
        <v>-1.4492750000000001</v>
      </c>
      <c r="G336" s="25">
        <v>-9.6743979999999993E-2</v>
      </c>
      <c r="H336" s="28">
        <v>1359996260000</v>
      </c>
      <c r="I336" s="51">
        <v>99.99973</v>
      </c>
      <c r="J336" s="51">
        <v>71.817580000000007</v>
      </c>
      <c r="K336" s="28">
        <v>25855.65</v>
      </c>
      <c r="L336" s="28">
        <v>112438000</v>
      </c>
      <c r="M336" s="51">
        <v>75.12272632476575</v>
      </c>
      <c r="N336" s="51">
        <v>1.1888179643982846</v>
      </c>
      <c r="O336" s="51">
        <v>0.3061296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9">
        <v>18.083206118995033</v>
      </c>
      <c r="AO336" s="49">
        <v>22.912673467792523</v>
      </c>
      <c r="AP336" s="49">
        <v>19.244557491379744</v>
      </c>
      <c r="AQ336" s="49">
        <v>151.10158207518251</v>
      </c>
      <c r="AR336" s="49">
        <v>269.57924477973023</v>
      </c>
      <c r="AS336" s="49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62">
        <v>334</v>
      </c>
      <c r="B337" s="3" t="s">
        <v>2588</v>
      </c>
      <c r="C337" s="3" t="s">
        <v>2176</v>
      </c>
      <c r="D337" s="28">
        <v>7000</v>
      </c>
      <c r="E337" s="25">
        <v>0</v>
      </c>
      <c r="F337" s="25">
        <v>2.941176</v>
      </c>
      <c r="G337" s="25" t="s">
        <v>4942</v>
      </c>
      <c r="H337" s="28">
        <v>11042500000</v>
      </c>
      <c r="I337" s="51">
        <v>1.5774999999999999</v>
      </c>
      <c r="J337" s="51">
        <v>42.705550000000002</v>
      </c>
      <c r="K337" s="28">
        <v>20</v>
      </c>
      <c r="L337" s="28">
        <v>140000</v>
      </c>
      <c r="M337" s="51">
        <v>6.4220183486238529</v>
      </c>
      <c r="N337" s="51">
        <v>0.59562841187140059</v>
      </c>
      <c r="O337" s="51" t="s">
        <v>4942</v>
      </c>
      <c r="P337" s="30" t="s">
        <v>4748</v>
      </c>
      <c r="Q337" s="27" t="s">
        <v>2001</v>
      </c>
      <c r="R337" s="30">
        <v>114689.18183099999</v>
      </c>
      <c r="S337" s="27" t="s">
        <v>2001</v>
      </c>
      <c r="T337" s="30">
        <v>111993.193682</v>
      </c>
      <c r="U337" s="27">
        <v>-2.3506908898981115E-2</v>
      </c>
      <c r="V337" s="30" t="s">
        <v>4748</v>
      </c>
      <c r="W337" s="32" t="s">
        <v>2001</v>
      </c>
      <c r="X337" s="30">
        <v>1720.5130320000001</v>
      </c>
      <c r="Y337" s="32" t="s">
        <v>2001</v>
      </c>
      <c r="Z337" s="30">
        <v>1812.9279079999999</v>
      </c>
      <c r="AA337" s="32">
        <v>5.3713557689576294E-2</v>
      </c>
      <c r="AB337" s="30" t="s">
        <v>4748</v>
      </c>
      <c r="AC337" s="27" t="s">
        <v>2001</v>
      </c>
      <c r="AD337" s="30">
        <v>700</v>
      </c>
      <c r="AE337" s="27" t="s">
        <v>2001</v>
      </c>
      <c r="AF337" s="30">
        <v>877</v>
      </c>
      <c r="AG337" s="27">
        <v>0.25285714285714284</v>
      </c>
      <c r="AH337" s="25" t="s">
        <v>4748</v>
      </c>
      <c r="AI337" s="25" t="s">
        <v>4748</v>
      </c>
      <c r="AJ337" s="25">
        <v>2.6743447853890405</v>
      </c>
      <c r="AK337" s="25" t="s">
        <v>4748</v>
      </c>
      <c r="AL337" s="25" t="s">
        <v>4748</v>
      </c>
      <c r="AM337" s="25">
        <v>7.8454891429988445</v>
      </c>
      <c r="AN337" s="49" t="s">
        <v>4748</v>
      </c>
      <c r="AO337" s="49">
        <v>12.482809391818616</v>
      </c>
      <c r="AP337" s="49">
        <v>13.838615058167548</v>
      </c>
      <c r="AQ337" s="49" t="s">
        <v>4748</v>
      </c>
      <c r="AR337" s="49">
        <v>29.203496254467538</v>
      </c>
      <c r="AS337" s="49">
        <v>12.387401889575456</v>
      </c>
      <c r="AT337" s="28" t="s">
        <v>4748</v>
      </c>
      <c r="AU337" s="28">
        <v>700</v>
      </c>
      <c r="AV337" s="28">
        <v>730</v>
      </c>
    </row>
    <row r="338" spans="1:48" x14ac:dyDescent="0.25">
      <c r="A338" s="162">
        <v>335</v>
      </c>
      <c r="B338" s="3" t="s">
        <v>2591</v>
      </c>
      <c r="C338" s="3" t="s">
        <v>2176</v>
      </c>
      <c r="D338" s="6" t="s">
        <v>4942</v>
      </c>
      <c r="E338" s="171" t="s">
        <v>4942</v>
      </c>
      <c r="F338" s="171" t="s">
        <v>4942</v>
      </c>
      <c r="G338" s="171" t="s">
        <v>4942</v>
      </c>
      <c r="H338" s="6" t="s">
        <v>4942</v>
      </c>
      <c r="I338" s="154">
        <v>21.599999999999998</v>
      </c>
      <c r="J338" s="154">
        <v>2.8512870000000001</v>
      </c>
      <c r="K338" s="6" t="s">
        <v>4942</v>
      </c>
      <c r="L338" s="6" t="s">
        <v>4942</v>
      </c>
      <c r="M338" s="154" t="s">
        <v>4942</v>
      </c>
      <c r="N338" s="154" t="s">
        <v>4942</v>
      </c>
      <c r="O338" s="154" t="s">
        <v>4942</v>
      </c>
      <c r="P338" s="172">
        <v>913221.71852400003</v>
      </c>
      <c r="Q338" s="168">
        <v>-0.19960453921357135</v>
      </c>
      <c r="R338" s="172">
        <v>1156951.6368110001</v>
      </c>
      <c r="S338" s="168">
        <v>0.26689019034822126</v>
      </c>
      <c r="T338" s="172">
        <v>1356212.1136950001</v>
      </c>
      <c r="U338" s="168">
        <v>0.17222887331162595</v>
      </c>
      <c r="V338" s="172">
        <v>-34045.776378000002</v>
      </c>
      <c r="W338" s="173">
        <v>-56.950521182626673</v>
      </c>
      <c r="X338" s="172">
        <v>55057.778450999998</v>
      </c>
      <c r="Y338" s="173">
        <v>-2.6171691266402641</v>
      </c>
      <c r="Z338" s="172">
        <v>29158.920750000001</v>
      </c>
      <c r="AA338" s="173">
        <v>-0.47039416463287403</v>
      </c>
      <c r="AB338" s="172">
        <v>-1576.1933509999999</v>
      </c>
      <c r="AC338" s="168">
        <v>-57.292619678571427</v>
      </c>
      <c r="AD338" s="172">
        <v>2548.9712249999998</v>
      </c>
      <c r="AE338" s="168">
        <v>-2.6171691267336148</v>
      </c>
      <c r="AF338" s="172">
        <v>1350</v>
      </c>
      <c r="AG338" s="168">
        <v>-0.47037456258455795</v>
      </c>
      <c r="AH338" s="171">
        <v>-5.5741711462845709</v>
      </c>
      <c r="AI338" s="171">
        <v>9.0241911956675658</v>
      </c>
      <c r="AJ338" s="171">
        <v>4.5410132214197416</v>
      </c>
      <c r="AK338" s="171">
        <v>-18.645367391330144</v>
      </c>
      <c r="AL338" s="171">
        <v>28.512213119231799</v>
      </c>
      <c r="AM338" s="171">
        <v>12.396931764383675</v>
      </c>
      <c r="AN338" s="170">
        <v>1.0548654056946716</v>
      </c>
      <c r="AO338" s="170">
        <v>8.6785471212745708</v>
      </c>
      <c r="AP338" s="170">
        <v>8.3327027976550667</v>
      </c>
      <c r="AQ338" s="170">
        <v>130.47816957538308</v>
      </c>
      <c r="AR338" s="170">
        <v>96.629621045508813</v>
      </c>
      <c r="AS338" s="170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62">
        <v>336</v>
      </c>
      <c r="B339" s="3" t="s">
        <v>2594</v>
      </c>
      <c r="C339" s="3" t="s">
        <v>2176</v>
      </c>
      <c r="D339" s="6">
        <v>15800</v>
      </c>
      <c r="E339" s="171">
        <v>-1.25</v>
      </c>
      <c r="F339" s="171">
        <v>26.4</v>
      </c>
      <c r="G339" s="171">
        <v>31.66667</v>
      </c>
      <c r="H339" s="6">
        <v>1580000000000</v>
      </c>
      <c r="I339" s="154">
        <v>100</v>
      </c>
      <c r="J339" s="154">
        <v>6.0411669999999997</v>
      </c>
      <c r="K339" s="6">
        <v>4120</v>
      </c>
      <c r="L339" s="6">
        <v>62996000</v>
      </c>
      <c r="M339" s="154">
        <v>51.132686084142392</v>
      </c>
      <c r="N339" s="154">
        <v>1.324333784721518</v>
      </c>
      <c r="O339" s="154" t="s">
        <v>4942</v>
      </c>
      <c r="P339" s="172">
        <v>830526.44116499997</v>
      </c>
      <c r="Q339" s="168" t="s">
        <v>2001</v>
      </c>
      <c r="R339" s="172">
        <v>895734.72761099995</v>
      </c>
      <c r="S339" s="168">
        <v>7.8514401485557439E-2</v>
      </c>
      <c r="T339" s="172">
        <v>954970.45039500005</v>
      </c>
      <c r="U339" s="168">
        <v>6.6130876651379553E-2</v>
      </c>
      <c r="V339" s="172">
        <v>120338.47214699999</v>
      </c>
      <c r="W339" s="173" t="s">
        <v>2001</v>
      </c>
      <c r="X339" s="172">
        <v>61317.865308</v>
      </c>
      <c r="Y339" s="173">
        <v>-0.49045501231645283</v>
      </c>
      <c r="Z339" s="172">
        <v>34580.767022</v>
      </c>
      <c r="AA339" s="173">
        <v>-0.43604091811904078</v>
      </c>
      <c r="AB339" s="172">
        <v>1118</v>
      </c>
      <c r="AC339" s="168" t="s">
        <v>2001</v>
      </c>
      <c r="AD339" s="172">
        <v>497</v>
      </c>
      <c r="AE339" s="168">
        <v>-0.55545617173524153</v>
      </c>
      <c r="AF339" s="172">
        <v>309</v>
      </c>
      <c r="AG339" s="168">
        <v>-0.3782696177062374</v>
      </c>
      <c r="AH339" s="171" t="s">
        <v>4748</v>
      </c>
      <c r="AI339" s="171">
        <v>1.8318668194704506</v>
      </c>
      <c r="AJ339" s="171">
        <v>0.97071298998516153</v>
      </c>
      <c r="AK339" s="171" t="s">
        <v>4748</v>
      </c>
      <c r="AL339" s="171">
        <v>4.0432942854603482</v>
      </c>
      <c r="AM339" s="171">
        <v>2.5538230729478562</v>
      </c>
      <c r="AN339" s="170">
        <v>35.361937491843541</v>
      </c>
      <c r="AO339" s="170">
        <v>35.871838308533398</v>
      </c>
      <c r="AP339" s="170">
        <v>37.807683524831546</v>
      </c>
      <c r="AQ339" s="170">
        <v>121.15962967777973</v>
      </c>
      <c r="AR339" s="170">
        <v>137.00362626520993</v>
      </c>
      <c r="AS339" s="170">
        <v>156.11445297675687</v>
      </c>
      <c r="AT339" s="6">
        <v>500</v>
      </c>
      <c r="AU339" s="6">
        <v>600</v>
      </c>
      <c r="AV339" s="6" t="s">
        <v>4748</v>
      </c>
    </row>
    <row r="340" spans="1:48" x14ac:dyDescent="0.25">
      <c r="A340" s="162">
        <v>337</v>
      </c>
      <c r="B340" s="3" t="s">
        <v>386</v>
      </c>
      <c r="C340" s="3" t="s">
        <v>694</v>
      </c>
      <c r="D340" s="28">
        <v>5400</v>
      </c>
      <c r="E340" s="25">
        <v>35</v>
      </c>
      <c r="F340" s="25">
        <v>54.285710000000002</v>
      </c>
      <c r="G340" s="25">
        <v>-12.903230000000001</v>
      </c>
      <c r="H340" s="28">
        <v>145797391800</v>
      </c>
      <c r="I340" s="51">
        <v>26.99952</v>
      </c>
      <c r="J340" s="51">
        <v>29.122620000000001</v>
      </c>
      <c r="K340" s="28">
        <v>3175.25</v>
      </c>
      <c r="L340" s="28">
        <v>16811000</v>
      </c>
      <c r="M340" s="51" t="s">
        <v>4942</v>
      </c>
      <c r="N340" s="51">
        <v>0.52916108277266793</v>
      </c>
      <c r="O340" s="51">
        <v>0.82959550000000004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9">
        <v>5.4599659100305509</v>
      </c>
      <c r="AO340" s="49">
        <v>6.0172815683056218</v>
      </c>
      <c r="AP340" s="49">
        <v>7.8941838973383476</v>
      </c>
      <c r="AQ340" s="49">
        <v>400.76723615704839</v>
      </c>
      <c r="AR340" s="49">
        <v>357.5542202366625</v>
      </c>
      <c r="AS340" s="49">
        <v>267.87970124909606</v>
      </c>
      <c r="AT340" s="28">
        <v>1000</v>
      </c>
      <c r="AU340" s="28" t="s">
        <v>4748</v>
      </c>
      <c r="AV340" s="28" t="s">
        <v>4748</v>
      </c>
    </row>
    <row r="341" spans="1:48" x14ac:dyDescent="0.25">
      <c r="A341" s="162">
        <v>338</v>
      </c>
      <c r="B341" s="3" t="s">
        <v>2597</v>
      </c>
      <c r="C341" s="3" t="s">
        <v>2176</v>
      </c>
      <c r="D341" s="28">
        <v>8400</v>
      </c>
      <c r="E341" s="25">
        <v>0</v>
      </c>
      <c r="F341" s="25">
        <v>20</v>
      </c>
      <c r="G341" s="25">
        <v>-23.63636</v>
      </c>
      <c r="H341" s="28">
        <v>84000000000</v>
      </c>
      <c r="I341" s="51">
        <v>10</v>
      </c>
      <c r="J341" s="51">
        <v>99.893000000000001</v>
      </c>
      <c r="K341" s="28">
        <v>5</v>
      </c>
      <c r="L341" s="28">
        <v>42000</v>
      </c>
      <c r="M341" s="51">
        <v>17.142857142857142</v>
      </c>
      <c r="N341" s="51">
        <v>0.78427820821763528</v>
      </c>
      <c r="O341" s="51" t="s">
        <v>4942</v>
      </c>
      <c r="P341" s="30">
        <v>319596.53826399997</v>
      </c>
      <c r="Q341" s="27" t="s">
        <v>2001</v>
      </c>
      <c r="R341" s="30" t="s">
        <v>4748</v>
      </c>
      <c r="S341" s="27" t="s">
        <v>2001</v>
      </c>
      <c r="T341" s="30">
        <v>326706.35961099999</v>
      </c>
      <c r="U341" s="27" t="s">
        <v>4748</v>
      </c>
      <c r="V341" s="30">
        <v>4053.1577750000001</v>
      </c>
      <c r="W341" s="32" t="s">
        <v>2001</v>
      </c>
      <c r="X341" s="30" t="s">
        <v>4748</v>
      </c>
      <c r="Y341" s="32" t="s">
        <v>2001</v>
      </c>
      <c r="Z341" s="30">
        <v>6209.8345879999997</v>
      </c>
      <c r="AA341" s="32" t="s">
        <v>4748</v>
      </c>
      <c r="AB341" s="30">
        <v>365</v>
      </c>
      <c r="AC341" s="27" t="s">
        <v>2001</v>
      </c>
      <c r="AD341" s="30" t="s">
        <v>4748</v>
      </c>
      <c r="AE341" s="27" t="s">
        <v>2001</v>
      </c>
      <c r="AF341" s="30">
        <v>490</v>
      </c>
      <c r="AG341" s="27" t="s">
        <v>4748</v>
      </c>
      <c r="AH341" s="25" t="s">
        <v>4748</v>
      </c>
      <c r="AI341" s="25" t="s">
        <v>4748</v>
      </c>
      <c r="AJ341" s="25" t="s">
        <v>4748</v>
      </c>
      <c r="AK341" s="25" t="s">
        <v>4748</v>
      </c>
      <c r="AL341" s="25" t="s">
        <v>4748</v>
      </c>
      <c r="AM341" s="25" t="s">
        <v>4748</v>
      </c>
      <c r="AN341" s="49">
        <v>5.3978425457004375</v>
      </c>
      <c r="AO341" s="49" t="s">
        <v>4748</v>
      </c>
      <c r="AP341" s="49">
        <v>5.317436313050294</v>
      </c>
      <c r="AQ341" s="49">
        <v>0</v>
      </c>
      <c r="AR341" s="49" t="s">
        <v>4748</v>
      </c>
      <c r="AS341" s="49">
        <v>0</v>
      </c>
      <c r="AT341" s="28" t="s">
        <v>4748</v>
      </c>
      <c r="AU341" s="28" t="s">
        <v>4748</v>
      </c>
      <c r="AV341" s="28">
        <v>750</v>
      </c>
    </row>
    <row r="342" spans="1:48" x14ac:dyDescent="0.25">
      <c r="A342" s="162">
        <v>339</v>
      </c>
      <c r="B342" s="3" t="s">
        <v>2600</v>
      </c>
      <c r="C342" s="3" t="s">
        <v>2176</v>
      </c>
      <c r="D342" s="6">
        <v>12400</v>
      </c>
      <c r="E342" s="171">
        <v>-4.6153849999999998</v>
      </c>
      <c r="F342" s="171">
        <v>18.09524</v>
      </c>
      <c r="G342" s="171" t="s">
        <v>4942</v>
      </c>
      <c r="H342" s="6">
        <v>54194324000.000008</v>
      </c>
      <c r="I342" s="154">
        <v>4.3705099999999995</v>
      </c>
      <c r="J342" s="154">
        <v>40.707650000000001</v>
      </c>
      <c r="K342" s="6">
        <v>125.5</v>
      </c>
      <c r="L342" s="6">
        <v>1584500</v>
      </c>
      <c r="M342" s="154">
        <v>5.6646870717222475</v>
      </c>
      <c r="N342" s="154">
        <v>0.79605455667059566</v>
      </c>
      <c r="O342" s="154" t="s">
        <v>4942</v>
      </c>
      <c r="P342" s="172">
        <v>48929.162598000003</v>
      </c>
      <c r="Q342" s="168">
        <v>-4.3503232067872766E-2</v>
      </c>
      <c r="R342" s="172">
        <v>55498.184820000002</v>
      </c>
      <c r="S342" s="168">
        <v>0.13425576636107217</v>
      </c>
      <c r="T342" s="172">
        <v>61337.162620000003</v>
      </c>
      <c r="U342" s="168">
        <v>0.10521024820789807</v>
      </c>
      <c r="V342" s="172">
        <v>7835.8922709999997</v>
      </c>
      <c r="W342" s="173">
        <v>-0.16306735401906403</v>
      </c>
      <c r="X342" s="172">
        <v>8809.6524730000001</v>
      </c>
      <c r="Y342" s="173">
        <v>0.12426921763636378</v>
      </c>
      <c r="Z342" s="172">
        <v>9564.8859520000005</v>
      </c>
      <c r="AA342" s="173">
        <v>8.5727953663853954E-2</v>
      </c>
      <c r="AB342" s="172">
        <v>1613.611007</v>
      </c>
      <c r="AC342" s="168">
        <v>-0.16306735421493912</v>
      </c>
      <c r="AD342" s="172">
        <v>2016</v>
      </c>
      <c r="AE342" s="168">
        <v>0.24937174526846784</v>
      </c>
      <c r="AF342" s="172">
        <v>2189</v>
      </c>
      <c r="AG342" s="168">
        <v>8.5813492063492064E-2</v>
      </c>
      <c r="AH342" s="171">
        <v>11.242340100482449</v>
      </c>
      <c r="AI342" s="171">
        <v>12.143320471942745</v>
      </c>
      <c r="AJ342" s="171">
        <v>12.498091633311633</v>
      </c>
      <c r="AK342" s="171">
        <v>10.947636116559064</v>
      </c>
      <c r="AL342" s="171">
        <v>13.546295283103552</v>
      </c>
      <c r="AM342" s="171">
        <v>14.258679416576864</v>
      </c>
      <c r="AN342" s="170">
        <v>67.999922276127407</v>
      </c>
      <c r="AO342" s="170">
        <v>76.845963363167158</v>
      </c>
      <c r="AP342" s="170">
        <v>72.238616274943695</v>
      </c>
      <c r="AQ342" s="170">
        <v>5.2138388919296164</v>
      </c>
      <c r="AR342" s="170">
        <v>1.9874690337931618</v>
      </c>
      <c r="AS342" s="170">
        <v>6.6624287454346733</v>
      </c>
      <c r="AT342" s="6">
        <v>1200</v>
      </c>
      <c r="AU342" s="6">
        <v>1200</v>
      </c>
      <c r="AV342" s="6">
        <v>1400</v>
      </c>
    </row>
    <row r="343" spans="1:48" x14ac:dyDescent="0.25">
      <c r="A343" s="162">
        <v>340</v>
      </c>
      <c r="B343" s="3" t="s">
        <v>4818</v>
      </c>
      <c r="C343" s="3" t="s">
        <v>2176</v>
      </c>
      <c r="D343" s="28">
        <v>13800</v>
      </c>
      <c r="E343" s="25">
        <v>9.5238099999999992</v>
      </c>
      <c r="F343" s="25">
        <v>6.1538459999999997</v>
      </c>
      <c r="G343" s="25" t="s">
        <v>4942</v>
      </c>
      <c r="H343" s="28">
        <v>289510200000</v>
      </c>
      <c r="I343" s="51">
        <v>20.978999999999999</v>
      </c>
      <c r="J343" s="51">
        <v>100</v>
      </c>
      <c r="K343" s="28">
        <v>360</v>
      </c>
      <c r="L343" s="28">
        <v>4442000</v>
      </c>
      <c r="M343" s="51">
        <v>10.566615620214396</v>
      </c>
      <c r="N343" s="51">
        <v>1.3025629676774038</v>
      </c>
      <c r="O343" s="51" t="s">
        <v>4942</v>
      </c>
      <c r="P343" s="30" t="s">
        <v>2001</v>
      </c>
      <c r="Q343" s="27" t="s">
        <v>2001</v>
      </c>
      <c r="R343" s="30" t="s">
        <v>2001</v>
      </c>
      <c r="S343" s="27" t="s">
        <v>2001</v>
      </c>
      <c r="T343" s="30" t="s">
        <v>2001</v>
      </c>
      <c r="U343" s="27" t="s">
        <v>2001</v>
      </c>
      <c r="V343" s="30" t="s">
        <v>2001</v>
      </c>
      <c r="W343" s="32" t="s">
        <v>2001</v>
      </c>
      <c r="X343" s="30" t="s">
        <v>2001</v>
      </c>
      <c r="Y343" s="32" t="s">
        <v>2001</v>
      </c>
      <c r="Z343" s="30" t="s">
        <v>2001</v>
      </c>
      <c r="AA343" s="32" t="s">
        <v>2001</v>
      </c>
      <c r="AB343" s="30" t="s">
        <v>2001</v>
      </c>
      <c r="AC343" s="27" t="s">
        <v>2001</v>
      </c>
      <c r="AD343" s="30" t="s">
        <v>2001</v>
      </c>
      <c r="AE343" s="27" t="s">
        <v>2001</v>
      </c>
      <c r="AF343" s="30" t="s">
        <v>2001</v>
      </c>
      <c r="AG343" s="27" t="s">
        <v>2001</v>
      </c>
      <c r="AH343" s="25" t="s">
        <v>2001</v>
      </c>
      <c r="AI343" s="25" t="s">
        <v>2001</v>
      </c>
      <c r="AJ343" s="25" t="s">
        <v>2001</v>
      </c>
      <c r="AK343" s="25" t="s">
        <v>2001</v>
      </c>
      <c r="AL343" s="25" t="s">
        <v>2001</v>
      </c>
      <c r="AM343" s="25" t="s">
        <v>2001</v>
      </c>
      <c r="AN343" s="49" t="s">
        <v>2001</v>
      </c>
      <c r="AO343" s="49" t="s">
        <v>2001</v>
      </c>
      <c r="AP343" s="49" t="s">
        <v>2001</v>
      </c>
      <c r="AQ343" s="49" t="s">
        <v>2001</v>
      </c>
      <c r="AR343" s="49" t="s">
        <v>2001</v>
      </c>
      <c r="AS343" s="49" t="s">
        <v>2001</v>
      </c>
      <c r="AT343" s="28" t="s">
        <v>2001</v>
      </c>
      <c r="AU343" s="28" t="s">
        <v>2001</v>
      </c>
      <c r="AV343" s="28" t="s">
        <v>2001</v>
      </c>
    </row>
    <row r="344" spans="1:48" x14ac:dyDescent="0.25">
      <c r="A344" s="162">
        <v>341</v>
      </c>
      <c r="B344" s="3" t="s">
        <v>2603</v>
      </c>
      <c r="C344" s="3" t="s">
        <v>2176</v>
      </c>
      <c r="D344" s="6">
        <v>7400</v>
      </c>
      <c r="E344" s="171">
        <v>-14.94253</v>
      </c>
      <c r="F344" s="171">
        <v>-26</v>
      </c>
      <c r="G344" s="171">
        <v>-35.652169999999998</v>
      </c>
      <c r="H344" s="6">
        <v>148000000000</v>
      </c>
      <c r="I344" s="154">
        <v>20</v>
      </c>
      <c r="J344" s="154">
        <v>100</v>
      </c>
      <c r="K344" s="6">
        <v>170</v>
      </c>
      <c r="L344" s="6">
        <v>1258000</v>
      </c>
      <c r="M344" s="154">
        <v>8915.6626506024095</v>
      </c>
      <c r="N344" s="154">
        <v>0.73576424673600194</v>
      </c>
      <c r="O344" s="154" t="s">
        <v>4942</v>
      </c>
      <c r="P344" s="172" t="s">
        <v>4748</v>
      </c>
      <c r="Q344" s="168" t="s">
        <v>2001</v>
      </c>
      <c r="R344" s="172">
        <v>106392.36988100001</v>
      </c>
      <c r="S344" s="168" t="s">
        <v>2001</v>
      </c>
      <c r="T344" s="172">
        <v>150291.57913100001</v>
      </c>
      <c r="U344" s="168">
        <v>0.41261614248372619</v>
      </c>
      <c r="V344" s="172" t="s">
        <v>4748</v>
      </c>
      <c r="W344" s="173" t="s">
        <v>2001</v>
      </c>
      <c r="X344" s="172">
        <v>-7554.1848970000001</v>
      </c>
      <c r="Y344" s="173" t="s">
        <v>2001</v>
      </c>
      <c r="Z344" s="172">
        <v>14.471413</v>
      </c>
      <c r="AA344" s="173">
        <v>-1.0019156815986523</v>
      </c>
      <c r="AB344" s="172" t="s">
        <v>4748</v>
      </c>
      <c r="AC344" s="168" t="s">
        <v>2001</v>
      </c>
      <c r="AD344" s="172">
        <v>-1510.84</v>
      </c>
      <c r="AE344" s="168" t="s">
        <v>2001</v>
      </c>
      <c r="AF344" s="172">
        <v>0.83</v>
      </c>
      <c r="AG344" s="168">
        <v>-1.0005493632681157</v>
      </c>
      <c r="AH344" s="171" t="s">
        <v>4748</v>
      </c>
      <c r="AI344" s="171" t="s">
        <v>4748</v>
      </c>
      <c r="AJ344" s="171">
        <v>2.8289283234184605E-3</v>
      </c>
      <c r="AK344" s="171" t="s">
        <v>4748</v>
      </c>
      <c r="AL344" s="171" t="s">
        <v>4748</v>
      </c>
      <c r="AM344" s="171">
        <v>1.1467691648777756E-2</v>
      </c>
      <c r="AN344" s="170" t="s">
        <v>4748</v>
      </c>
      <c r="AO344" s="170">
        <v>6.3433838239985052</v>
      </c>
      <c r="AP344" s="170">
        <v>12.376390925260639</v>
      </c>
      <c r="AQ344" s="170" t="s">
        <v>4748</v>
      </c>
      <c r="AR344" s="170">
        <v>249.71616174604995</v>
      </c>
      <c r="AS344" s="170">
        <v>58.457600025247856</v>
      </c>
      <c r="AT344" s="6" t="s">
        <v>4748</v>
      </c>
      <c r="AU344" s="6" t="s">
        <v>4748</v>
      </c>
      <c r="AV344" s="6">
        <v>0</v>
      </c>
    </row>
    <row r="345" spans="1:48" x14ac:dyDescent="0.25">
      <c r="A345" s="162">
        <v>342</v>
      </c>
      <c r="B345" s="3" t="s">
        <v>387</v>
      </c>
      <c r="C345" s="3" t="s">
        <v>694</v>
      </c>
      <c r="D345" s="28">
        <v>71000</v>
      </c>
      <c r="E345" s="25">
        <v>-8.7403600000000008</v>
      </c>
      <c r="F345" s="25">
        <v>6.3999920000000001</v>
      </c>
      <c r="G345" s="25">
        <v>13.86388</v>
      </c>
      <c r="H345" s="28">
        <v>520710000000</v>
      </c>
      <c r="I345" s="51">
        <v>6.8</v>
      </c>
      <c r="J345" s="51">
        <v>33.70928</v>
      </c>
      <c r="K345" s="28">
        <v>4285.6000000000004</v>
      </c>
      <c r="L345" s="28">
        <v>252193000</v>
      </c>
      <c r="M345" s="51">
        <v>6.7696060878753617</v>
      </c>
      <c r="N345" s="51">
        <v>2.0902756363717585</v>
      </c>
      <c r="O345" s="51">
        <v>0.34847879999999998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9">
        <v>46.724671982608697</v>
      </c>
      <c r="AO345" s="49">
        <v>50.189129361522959</v>
      </c>
      <c r="AP345" s="49">
        <v>57.69644841792789</v>
      </c>
      <c r="AQ345" s="49">
        <v>39.767904351181627</v>
      </c>
      <c r="AR345" s="49">
        <v>20.984909880146898</v>
      </c>
      <c r="AS345" s="49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62">
        <v>343</v>
      </c>
      <c r="B346" s="3" t="s">
        <v>388</v>
      </c>
      <c r="C346" s="3" t="s">
        <v>694</v>
      </c>
      <c r="D346" s="6">
        <v>50800</v>
      </c>
      <c r="E346" s="171">
        <v>9.7192220000000002</v>
      </c>
      <c r="F346" s="171">
        <v>20.66508</v>
      </c>
      <c r="G346" s="171">
        <v>238.66669999999999</v>
      </c>
      <c r="H346" s="6">
        <v>113653824000.00002</v>
      </c>
      <c r="I346" s="154">
        <v>2.2372799999999997</v>
      </c>
      <c r="J346" s="154">
        <v>43.763370000000002</v>
      </c>
      <c r="K346" s="6">
        <v>5</v>
      </c>
      <c r="L346" s="6">
        <v>254000</v>
      </c>
      <c r="M346" s="154">
        <v>47.577372106671326</v>
      </c>
      <c r="N346" s="154">
        <v>2.8765982898928297</v>
      </c>
      <c r="O346" s="154" t="s">
        <v>4942</v>
      </c>
      <c r="P346" s="172">
        <v>81614.726548000006</v>
      </c>
      <c r="Q346" s="168">
        <v>5.3702731519363001E-2</v>
      </c>
      <c r="R346" s="172">
        <v>67426.424805000002</v>
      </c>
      <c r="S346" s="168">
        <v>-0.1738448726487547</v>
      </c>
      <c r="T346" s="172">
        <v>63832.944193000003</v>
      </c>
      <c r="U346" s="168">
        <v>-5.3294841338429162E-2</v>
      </c>
      <c r="V346" s="172">
        <v>1858.753954</v>
      </c>
      <c r="W346" s="173">
        <v>1.1828427983881098</v>
      </c>
      <c r="X346" s="172">
        <v>2905.5328930000001</v>
      </c>
      <c r="Y346" s="173">
        <v>0.56316164748290287</v>
      </c>
      <c r="Z346" s="172">
        <v>4029.306904</v>
      </c>
      <c r="AA346" s="173">
        <v>0.38677036274736126</v>
      </c>
      <c r="AB346" s="172">
        <v>697</v>
      </c>
      <c r="AC346" s="168">
        <v>0.82939632545931752</v>
      </c>
      <c r="AD346" s="172">
        <v>1104</v>
      </c>
      <c r="AE346" s="168">
        <v>0.5839311334289814</v>
      </c>
      <c r="AF346" s="172">
        <v>1801</v>
      </c>
      <c r="AG346" s="168">
        <v>0.6313405797101449</v>
      </c>
      <c r="AH346" s="171">
        <v>4.5807077000915086</v>
      </c>
      <c r="AI346" s="171">
        <v>6.8517658703954005</v>
      </c>
      <c r="AJ346" s="171">
        <v>9.1794316180070155</v>
      </c>
      <c r="AK346" s="171">
        <v>4.1303152355493316</v>
      </c>
      <c r="AL346" s="171">
        <v>6.4063261600551034</v>
      </c>
      <c r="AM346" s="171">
        <v>10.128053870671765</v>
      </c>
      <c r="AN346" s="170">
        <v>15.943967435027673</v>
      </c>
      <c r="AO346" s="170">
        <v>21.078702783224045</v>
      </c>
      <c r="AP346" s="170">
        <v>25.096880216840724</v>
      </c>
      <c r="AQ346" s="170">
        <v>0</v>
      </c>
      <c r="AR346" s="170">
        <v>0</v>
      </c>
      <c r="AS346" s="170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62">
        <v>344</v>
      </c>
      <c r="B347" s="3" t="s">
        <v>4778</v>
      </c>
      <c r="C347" s="3" t="s">
        <v>1</v>
      </c>
      <c r="D347" s="28">
        <v>60700</v>
      </c>
      <c r="E347" s="25">
        <v>-2.4115760000000002</v>
      </c>
      <c r="F347" s="25">
        <v>34.888890000000004</v>
      </c>
      <c r="G347" s="25">
        <v>21.887550000000001</v>
      </c>
      <c r="H347" s="28">
        <v>1820997693400</v>
      </c>
      <c r="I347" s="51">
        <v>29.999959999999998</v>
      </c>
      <c r="J347" s="51">
        <v>87.469700000000003</v>
      </c>
      <c r="K347" s="28">
        <v>61973.5</v>
      </c>
      <c r="L347" s="28">
        <v>3666950000</v>
      </c>
      <c r="M347" s="51">
        <v>13.537020517395183</v>
      </c>
      <c r="N347" s="51">
        <v>2.5150007028541115</v>
      </c>
      <c r="O347" s="51">
        <v>0.88650519999999999</v>
      </c>
      <c r="P347" s="30">
        <v>1993931.255021</v>
      </c>
      <c r="Q347" s="27" t="s">
        <v>2001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2001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2001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4748</v>
      </c>
      <c r="AI347" s="25">
        <v>5.4179622426332275</v>
      </c>
      <c r="AJ347" s="25">
        <v>4.9081625983531163</v>
      </c>
      <c r="AK347" s="25" t="s">
        <v>4748</v>
      </c>
      <c r="AL347" s="25">
        <v>28.515242655602059</v>
      </c>
      <c r="AM347" s="25">
        <v>27.035534643103539</v>
      </c>
      <c r="AN347" s="49">
        <v>14.872647333213941</v>
      </c>
      <c r="AO347" s="49">
        <v>12.531344261760202</v>
      </c>
      <c r="AP347" s="49">
        <v>21.886738933627804</v>
      </c>
      <c r="AQ347" s="49">
        <v>186.54043019725336</v>
      </c>
      <c r="AR347" s="49">
        <v>197.823207333536</v>
      </c>
      <c r="AS347" s="49">
        <v>237.38246796146831</v>
      </c>
      <c r="AT347" s="28" t="s">
        <v>4748</v>
      </c>
      <c r="AU347" s="28">
        <v>0</v>
      </c>
      <c r="AV347" s="28">
        <v>316.20553359683799</v>
      </c>
    </row>
    <row r="348" spans="1:48" x14ac:dyDescent="0.25">
      <c r="A348" s="162">
        <v>345</v>
      </c>
      <c r="B348" s="3" t="s">
        <v>2606</v>
      </c>
      <c r="C348" s="3" t="s">
        <v>2176</v>
      </c>
      <c r="D348" s="28">
        <v>23000</v>
      </c>
      <c r="E348" s="25">
        <v>0</v>
      </c>
      <c r="F348" s="25">
        <v>12.195119999999999</v>
      </c>
      <c r="G348" s="25">
        <v>-14.1791</v>
      </c>
      <c r="H348" s="28">
        <v>69000000000</v>
      </c>
      <c r="I348" s="51">
        <v>3</v>
      </c>
      <c r="J348" s="51">
        <v>100</v>
      </c>
      <c r="K348" s="28">
        <v>645</v>
      </c>
      <c r="L348" s="28">
        <v>13599500</v>
      </c>
      <c r="M348" s="51">
        <v>5.2475473420031937</v>
      </c>
      <c r="N348" s="51">
        <v>0.59046023840027251</v>
      </c>
      <c r="O348" s="51" t="s">
        <v>4942</v>
      </c>
      <c r="P348" s="30">
        <v>254068.84478399999</v>
      </c>
      <c r="Q348" s="27" t="s">
        <v>2001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2001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2001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4748</v>
      </c>
      <c r="AI348" s="25">
        <v>6.8586967741223015</v>
      </c>
      <c r="AJ348" s="25">
        <v>6.7441900934170063</v>
      </c>
      <c r="AK348" s="25" t="s">
        <v>4748</v>
      </c>
      <c r="AL348" s="25">
        <v>12.706408184520029</v>
      </c>
      <c r="AM348" s="25">
        <v>11.761686462681883</v>
      </c>
      <c r="AN348" s="49">
        <v>13.231725680329088</v>
      </c>
      <c r="AO348" s="49">
        <v>14.583957554113224</v>
      </c>
      <c r="AP348" s="49">
        <v>16.512325588625231</v>
      </c>
      <c r="AQ348" s="49">
        <v>4.4229191731182489</v>
      </c>
      <c r="AR348" s="49">
        <v>3.0291996322514509</v>
      </c>
      <c r="AS348" s="49">
        <v>2.3864934173263426</v>
      </c>
      <c r="AT348" s="28" t="s">
        <v>4748</v>
      </c>
      <c r="AU348" s="28">
        <v>1000</v>
      </c>
      <c r="AV348" s="28">
        <v>1000</v>
      </c>
    </row>
    <row r="349" spans="1:48" x14ac:dyDescent="0.25">
      <c r="A349" s="162">
        <v>346</v>
      </c>
      <c r="B349" s="3" t="s">
        <v>87</v>
      </c>
      <c r="C349" s="3" t="s">
        <v>1</v>
      </c>
      <c r="D349" s="28">
        <v>18150</v>
      </c>
      <c r="E349" s="25">
        <v>-2.4193549999999999</v>
      </c>
      <c r="F349" s="25">
        <v>-18.973210000000002</v>
      </c>
      <c r="G349" s="25">
        <v>-0.81967210000000001</v>
      </c>
      <c r="H349" s="28">
        <v>7102716818999.999</v>
      </c>
      <c r="I349" s="51">
        <v>391.33429999999998</v>
      </c>
      <c r="J349" s="51">
        <v>38.13203</v>
      </c>
      <c r="K349" s="28">
        <v>255946.5</v>
      </c>
      <c r="L349" s="28">
        <v>4655050000</v>
      </c>
      <c r="M349" s="51">
        <v>14.077114298725462</v>
      </c>
      <c r="N349" s="51">
        <v>0.89849161707593284</v>
      </c>
      <c r="O349" s="51">
        <v>0.81955180000000005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9">
        <v>32.284075856995997</v>
      </c>
      <c r="AO349" s="49">
        <v>30.232247960824065</v>
      </c>
      <c r="AP349" s="49">
        <v>26.406223885872727</v>
      </c>
      <c r="AQ349" s="49">
        <v>2.7174280485710716</v>
      </c>
      <c r="AR349" s="49">
        <v>0</v>
      </c>
      <c r="AS349" s="49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62">
        <v>347</v>
      </c>
      <c r="B350" s="3" t="s">
        <v>2609</v>
      </c>
      <c r="C350" s="3" t="s">
        <v>2176</v>
      </c>
      <c r="D350" s="6">
        <v>15000</v>
      </c>
      <c r="E350" s="171">
        <v>8.6956520000000008</v>
      </c>
      <c r="F350" s="171">
        <v>36.363639999999997</v>
      </c>
      <c r="G350" s="171">
        <v>17.555129999999998</v>
      </c>
      <c r="H350" s="6">
        <v>29781705000</v>
      </c>
      <c r="I350" s="154">
        <v>1.9854399999999999</v>
      </c>
      <c r="J350" s="154">
        <v>37.305399999999999</v>
      </c>
      <c r="K350" s="6">
        <v>55</v>
      </c>
      <c r="L350" s="6">
        <v>865000</v>
      </c>
      <c r="M350" s="154">
        <v>7.9024076426574004</v>
      </c>
      <c r="N350" s="154">
        <v>1.092538248334999</v>
      </c>
      <c r="O350" s="154" t="s">
        <v>4942</v>
      </c>
      <c r="P350" s="172">
        <v>169150.10688899999</v>
      </c>
      <c r="Q350" s="168">
        <v>-0.32269561458676677</v>
      </c>
      <c r="R350" s="172">
        <v>146034.970156</v>
      </c>
      <c r="S350" s="168">
        <v>-0.13665457952189564</v>
      </c>
      <c r="T350" s="172">
        <v>161946.371491</v>
      </c>
      <c r="U350" s="168">
        <v>0.10895610358260663</v>
      </c>
      <c r="V350" s="172">
        <v>3478.4858370000002</v>
      </c>
      <c r="W350" s="173">
        <v>1.9621855528135113E-2</v>
      </c>
      <c r="X350" s="172">
        <v>3516.4865410000002</v>
      </c>
      <c r="Y350" s="173">
        <v>1.0924495823956937E-2</v>
      </c>
      <c r="Z350" s="172">
        <v>4282.9499409999999</v>
      </c>
      <c r="AA350" s="173">
        <v>0.2179628419058407</v>
      </c>
      <c r="AB350" s="172">
        <v>1752</v>
      </c>
      <c r="AC350" s="168">
        <v>1.9790454016298087E-2</v>
      </c>
      <c r="AD350" s="172">
        <v>1771</v>
      </c>
      <c r="AE350" s="168">
        <v>1.084474885844755E-2</v>
      </c>
      <c r="AF350" s="172">
        <v>2157</v>
      </c>
      <c r="AG350" s="168">
        <v>0.21795595708639187</v>
      </c>
      <c r="AH350" s="171">
        <v>3.9539132477644521</v>
      </c>
      <c r="AI350" s="171">
        <v>4.8808077528165894</v>
      </c>
      <c r="AJ350" s="171">
        <v>6.215053503315521</v>
      </c>
      <c r="AK350" s="171">
        <v>11.973587246374196</v>
      </c>
      <c r="AL350" s="171">
        <v>11.817226997143093</v>
      </c>
      <c r="AM350" s="171">
        <v>14.047758147649228</v>
      </c>
      <c r="AN350" s="170">
        <v>11.606514568083137</v>
      </c>
      <c r="AO350" s="170">
        <v>13.250968481952297</v>
      </c>
      <c r="AP350" s="170">
        <v>11.846937287549064</v>
      </c>
      <c r="AQ350" s="170">
        <v>7.5049099081552164</v>
      </c>
      <c r="AR350" s="170">
        <v>15.410794333211106</v>
      </c>
      <c r="AS350" s="170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62">
        <v>348</v>
      </c>
      <c r="B351" s="3" t="s">
        <v>88</v>
      </c>
      <c r="C351" s="3" t="s">
        <v>1</v>
      </c>
      <c r="D351" s="28">
        <v>37400</v>
      </c>
      <c r="E351" s="25">
        <v>-4.5918369999999999</v>
      </c>
      <c r="F351" s="25">
        <v>4.1782729999999999</v>
      </c>
      <c r="G351" s="25">
        <v>-4.5918369999999999</v>
      </c>
      <c r="H351" s="28">
        <v>1500667146000</v>
      </c>
      <c r="I351" s="51">
        <v>40.124789999999997</v>
      </c>
      <c r="J351" s="51">
        <v>32.669609999999999</v>
      </c>
      <c r="K351" s="28">
        <v>56134</v>
      </c>
      <c r="L351" s="28">
        <v>2139100000</v>
      </c>
      <c r="M351" s="51">
        <v>6.3763621786292877</v>
      </c>
      <c r="N351" s="51">
        <v>0.78932130823475655</v>
      </c>
      <c r="O351" s="51">
        <v>0.63159120000000002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9">
        <v>24.397850531552134</v>
      </c>
      <c r="AO351" s="49">
        <v>25.23002520355233</v>
      </c>
      <c r="AP351" s="49">
        <v>29.761194441749204</v>
      </c>
      <c r="AQ351" s="49">
        <v>11.688686587810162</v>
      </c>
      <c r="AR351" s="49">
        <v>10.245325034562976</v>
      </c>
      <c r="AS351" s="49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62">
        <v>349</v>
      </c>
      <c r="B352" s="3" t="s">
        <v>389</v>
      </c>
      <c r="C352" s="3" t="s">
        <v>694</v>
      </c>
      <c r="D352" s="6">
        <v>700</v>
      </c>
      <c r="E352" s="171">
        <v>0</v>
      </c>
      <c r="F352" s="171">
        <v>16.66667</v>
      </c>
      <c r="G352" s="171">
        <v>-53.333329999999997</v>
      </c>
      <c r="H352" s="6">
        <v>21759679900</v>
      </c>
      <c r="I352" s="154">
        <v>31.085259999999998</v>
      </c>
      <c r="J352" s="154">
        <v>85.955520000000007</v>
      </c>
      <c r="K352" s="6">
        <v>567770.80000000005</v>
      </c>
      <c r="L352" s="6">
        <v>406308500</v>
      </c>
      <c r="M352" s="154" t="s">
        <v>4942</v>
      </c>
      <c r="N352" s="154">
        <v>6.6847978103659431E-2</v>
      </c>
      <c r="O352" s="154">
        <v>1.0166949999999999</v>
      </c>
      <c r="P352" s="172">
        <v>1012311.988109</v>
      </c>
      <c r="Q352" s="168">
        <v>8.2683788829951199E-2</v>
      </c>
      <c r="R352" s="172">
        <v>1104274.6417700001</v>
      </c>
      <c r="S352" s="168">
        <v>9.0844181182509143E-2</v>
      </c>
      <c r="T352" s="172">
        <v>1073426.141172</v>
      </c>
      <c r="U352" s="168">
        <v>-2.7935532911046689E-2</v>
      </c>
      <c r="V352" s="172">
        <v>18233.316674999998</v>
      </c>
      <c r="W352" s="173">
        <v>2.4237968720950605</v>
      </c>
      <c r="X352" s="172">
        <v>14508.134034000001</v>
      </c>
      <c r="Y352" s="173">
        <v>-0.2043063644096994</v>
      </c>
      <c r="Z352" s="172">
        <v>5014.6402859999998</v>
      </c>
      <c r="AA352" s="173">
        <v>-0.65435663371677399</v>
      </c>
      <c r="AB352" s="172">
        <v>1052.6081290308209</v>
      </c>
      <c r="AC352" s="168" t="s">
        <v>2001</v>
      </c>
      <c r="AD352" s="172">
        <v>566.33406470588238</v>
      </c>
      <c r="AE352" s="168">
        <v>-0.46197065262328041</v>
      </c>
      <c r="AF352" s="172">
        <v>161.76470588235293</v>
      </c>
      <c r="AG352" s="168">
        <v>-0.7143652201702485</v>
      </c>
      <c r="AH352" s="171">
        <v>8.7872723894528875</v>
      </c>
      <c r="AI352" s="171">
        <v>3.6353264992953229</v>
      </c>
      <c r="AJ352" s="171">
        <v>0.85050918186186475</v>
      </c>
      <c r="AK352" s="171">
        <v>10.367893826084682</v>
      </c>
      <c r="AL352" s="171">
        <v>5.6648682216017745</v>
      </c>
      <c r="AM352" s="171">
        <v>1.5207780973927876</v>
      </c>
      <c r="AN352" s="170">
        <v>2.6549512683540555</v>
      </c>
      <c r="AO352" s="170">
        <v>3.119507162618973</v>
      </c>
      <c r="AP352" s="170">
        <v>2.6060559970578878</v>
      </c>
      <c r="AQ352" s="170">
        <v>10.314632839850786</v>
      </c>
      <c r="AR352" s="170">
        <v>67.850272129136911</v>
      </c>
      <c r="AS352" s="170">
        <v>73.055738657324696</v>
      </c>
      <c r="AT352" s="6">
        <v>0</v>
      </c>
      <c r="AU352" s="6">
        <v>392.15686274509801</v>
      </c>
      <c r="AV352" s="6">
        <v>0</v>
      </c>
    </row>
    <row r="353" spans="1:48" x14ac:dyDescent="0.25">
      <c r="A353" s="162">
        <v>350</v>
      </c>
      <c r="B353" s="3" t="s">
        <v>89</v>
      </c>
      <c r="C353" s="3" t="s">
        <v>1</v>
      </c>
      <c r="D353" s="28">
        <v>20500</v>
      </c>
      <c r="E353" s="25">
        <v>-20.542639999999999</v>
      </c>
      <c r="F353" s="25">
        <v>-25.454550000000001</v>
      </c>
      <c r="G353" s="25">
        <v>-39.705880000000001</v>
      </c>
      <c r="H353" s="28">
        <v>564940353000</v>
      </c>
      <c r="I353" s="51">
        <v>27.558069999999997</v>
      </c>
      <c r="J353" s="51">
        <v>61.234679999999997</v>
      </c>
      <c r="K353" s="28">
        <v>73034.5</v>
      </c>
      <c r="L353" s="28">
        <v>1691600000</v>
      </c>
      <c r="M353" s="51">
        <v>9.2333019909873126</v>
      </c>
      <c r="N353" s="51">
        <v>0.59339154023152518</v>
      </c>
      <c r="O353" s="51">
        <v>0.59393750000000001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9">
        <v>33.116101675482</v>
      </c>
      <c r="AO353" s="49">
        <v>26.613394072707909</v>
      </c>
      <c r="AP353" s="49">
        <v>23.873383241671874</v>
      </c>
      <c r="AQ353" s="49">
        <v>2.4807020296094166E-2</v>
      </c>
      <c r="AR353" s="49">
        <v>4.1891722396836801</v>
      </c>
      <c r="AS353" s="49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62">
        <v>351</v>
      </c>
      <c r="B354" s="3" t="s">
        <v>90</v>
      </c>
      <c r="C354" s="3" t="s">
        <v>1</v>
      </c>
      <c r="D354" s="28">
        <v>21200</v>
      </c>
      <c r="E354" s="25">
        <v>-1.1655009999999999</v>
      </c>
      <c r="F354" s="25">
        <v>-2.078522</v>
      </c>
      <c r="G354" s="25">
        <v>-6.1946899999999996</v>
      </c>
      <c r="H354" s="28">
        <v>2518403226000</v>
      </c>
      <c r="I354" s="51">
        <v>118.79259999999999</v>
      </c>
      <c r="J354" s="51">
        <v>48.804769999999998</v>
      </c>
      <c r="K354" s="28">
        <v>337564.5</v>
      </c>
      <c r="L354" s="28">
        <v>7216550000</v>
      </c>
      <c r="M354" s="51">
        <v>18.369627313682397</v>
      </c>
      <c r="N354" s="51">
        <v>1.6331726858074811</v>
      </c>
      <c r="O354" s="51">
        <v>0.89388809999999996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9">
        <v>24.093427292200786</v>
      </c>
      <c r="AO354" s="49">
        <v>21.700656751667658</v>
      </c>
      <c r="AP354" s="49">
        <v>12.468957972708704</v>
      </c>
      <c r="AQ354" s="49">
        <v>62.076567942697615</v>
      </c>
      <c r="AR354" s="49">
        <v>56.340281924849535</v>
      </c>
      <c r="AS354" s="49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62">
        <v>352</v>
      </c>
      <c r="B355" s="3" t="s">
        <v>91</v>
      </c>
      <c r="C355" s="3" t="s">
        <v>1</v>
      </c>
      <c r="D355" s="6">
        <v>8090</v>
      </c>
      <c r="E355" s="171">
        <v>-13.936170000000001</v>
      </c>
      <c r="F355" s="171">
        <v>-10.11111</v>
      </c>
      <c r="G355" s="171">
        <v>-48.085560000000001</v>
      </c>
      <c r="H355" s="6">
        <v>493408557970</v>
      </c>
      <c r="I355" s="154">
        <v>60.989929999999994</v>
      </c>
      <c r="J355" s="154">
        <v>98.915679999999995</v>
      </c>
      <c r="K355" s="6">
        <v>219617.5</v>
      </c>
      <c r="L355" s="6">
        <v>1947700000</v>
      </c>
      <c r="M355" s="154">
        <v>9.018727063362423</v>
      </c>
      <c r="N355" s="154">
        <v>0.63768534956059109</v>
      </c>
      <c r="O355" s="154">
        <v>0.78712199999999999</v>
      </c>
      <c r="P355" s="172">
        <v>185007.29813499999</v>
      </c>
      <c r="Q355" s="168">
        <v>-7.1381366325773632E-2</v>
      </c>
      <c r="R355" s="172">
        <v>106388.12302100001</v>
      </c>
      <c r="S355" s="168">
        <v>-0.42495175004734953</v>
      </c>
      <c r="T355" s="172">
        <v>129634.04734400001</v>
      </c>
      <c r="U355" s="168">
        <v>0.2185011227090779</v>
      </c>
      <c r="V355" s="172">
        <v>14338.087675999999</v>
      </c>
      <c r="W355" s="173">
        <v>0.27463577600543476</v>
      </c>
      <c r="X355" s="172">
        <v>69498.728791999994</v>
      </c>
      <c r="Y355" s="173">
        <v>3.8471407319074622</v>
      </c>
      <c r="Z355" s="172">
        <v>68562.639295000001</v>
      </c>
      <c r="AA355" s="173">
        <v>-1.3469159987106799E-2</v>
      </c>
      <c r="AB355" s="172">
        <v>649.16666666666674</v>
      </c>
      <c r="AC355" s="168">
        <v>0.25442834138486337</v>
      </c>
      <c r="AD355" s="172">
        <v>1295</v>
      </c>
      <c r="AE355" s="168">
        <v>0.99486521181001253</v>
      </c>
      <c r="AF355" s="172">
        <v>1125</v>
      </c>
      <c r="AG355" s="168">
        <v>-0.13127413127413126</v>
      </c>
      <c r="AH355" s="171">
        <v>4.5719456155484597</v>
      </c>
      <c r="AI355" s="171">
        <v>11.980771155461035</v>
      </c>
      <c r="AJ355" s="171">
        <v>7.1573100587289842</v>
      </c>
      <c r="AK355" s="171">
        <v>6.7859436174074474</v>
      </c>
      <c r="AL355" s="171">
        <v>15.111793921309967</v>
      </c>
      <c r="AM355" s="171">
        <v>10.123216947026219</v>
      </c>
      <c r="AN355" s="170">
        <v>19.894239735960451</v>
      </c>
      <c r="AO355" s="170">
        <v>15.900470812574552</v>
      </c>
      <c r="AP355" s="170">
        <v>51.228289503123122</v>
      </c>
      <c r="AQ355" s="170">
        <v>19.680508108362318</v>
      </c>
      <c r="AR355" s="170">
        <v>27.82669941827292</v>
      </c>
      <c r="AS355" s="170">
        <v>21.120634023667666</v>
      </c>
      <c r="AT355" s="6">
        <v>1250</v>
      </c>
      <c r="AU355" s="6">
        <v>0</v>
      </c>
      <c r="AV355" s="6">
        <v>0</v>
      </c>
    </row>
    <row r="356" spans="1:48" x14ac:dyDescent="0.25">
      <c r="A356" s="162">
        <v>353</v>
      </c>
      <c r="B356" s="3" t="s">
        <v>2612</v>
      </c>
      <c r="C356" s="3" t="s">
        <v>2176</v>
      </c>
      <c r="D356" s="28">
        <v>6700</v>
      </c>
      <c r="E356" s="25">
        <v>4.6875</v>
      </c>
      <c r="F356" s="25">
        <v>1.5151520000000001</v>
      </c>
      <c r="G356" s="25">
        <v>-21.176469999999998</v>
      </c>
      <c r="H356" s="28">
        <v>490440000000</v>
      </c>
      <c r="I356" s="51">
        <v>73.2</v>
      </c>
      <c r="J356" s="51">
        <v>30.94041</v>
      </c>
      <c r="K356" s="28">
        <v>46210</v>
      </c>
      <c r="L356" s="28">
        <v>314738000</v>
      </c>
      <c r="M356" s="51">
        <v>3.3941236068895644</v>
      </c>
      <c r="N356" s="51">
        <v>0.55485272693900822</v>
      </c>
      <c r="O356" s="51">
        <v>0.668215</v>
      </c>
      <c r="P356" s="30" t="s">
        <v>4748</v>
      </c>
      <c r="Q356" s="27" t="s">
        <v>2001</v>
      </c>
      <c r="R356" s="30">
        <v>400741.57276900002</v>
      </c>
      <c r="S356" s="27" t="s">
        <v>2001</v>
      </c>
      <c r="T356" s="30">
        <v>582302.07729499997</v>
      </c>
      <c r="U356" s="27">
        <v>0.45306131647753228</v>
      </c>
      <c r="V356" s="30" t="s">
        <v>4748</v>
      </c>
      <c r="W356" s="32" t="s">
        <v>2001</v>
      </c>
      <c r="X356" s="30">
        <v>21639.891662999999</v>
      </c>
      <c r="Y356" s="32" t="s">
        <v>2001</v>
      </c>
      <c r="Z356" s="30">
        <v>144509.94093000001</v>
      </c>
      <c r="AA356" s="32">
        <v>5.6779419777356779</v>
      </c>
      <c r="AB356" s="30" t="s">
        <v>4748</v>
      </c>
      <c r="AC356" s="27" t="s">
        <v>2001</v>
      </c>
      <c r="AD356" s="30">
        <v>296</v>
      </c>
      <c r="AE356" s="27" t="s">
        <v>2001</v>
      </c>
      <c r="AF356" s="30">
        <v>1974</v>
      </c>
      <c r="AG356" s="27">
        <v>5.6689189189189193</v>
      </c>
      <c r="AH356" s="25" t="s">
        <v>4748</v>
      </c>
      <c r="AI356" s="25" t="s">
        <v>4748</v>
      </c>
      <c r="AJ356" s="25">
        <v>9.9485971657321493</v>
      </c>
      <c r="AK356" s="25" t="s">
        <v>4748</v>
      </c>
      <c r="AL356" s="25" t="s">
        <v>4748</v>
      </c>
      <c r="AM356" s="25">
        <v>17.767937005242509</v>
      </c>
      <c r="AN356" s="49" t="s">
        <v>4748</v>
      </c>
      <c r="AO356" s="49">
        <v>33.508143890627451</v>
      </c>
      <c r="AP356" s="49">
        <v>44.476068977819494</v>
      </c>
      <c r="AQ356" s="49" t="s">
        <v>4748</v>
      </c>
      <c r="AR356" s="49">
        <v>84.15941413692849</v>
      </c>
      <c r="AS356" s="49">
        <v>62.694588924002737</v>
      </c>
      <c r="AT356" s="28" t="s">
        <v>4748</v>
      </c>
      <c r="AU356" s="28" t="s">
        <v>4748</v>
      </c>
      <c r="AV356" s="28">
        <v>1000</v>
      </c>
    </row>
    <row r="357" spans="1:48" x14ac:dyDescent="0.25">
      <c r="A357" s="162">
        <v>354</v>
      </c>
      <c r="B357" s="3" t="s">
        <v>92</v>
      </c>
      <c r="C357" s="3" t="s">
        <v>1</v>
      </c>
      <c r="D357" s="28">
        <v>52000</v>
      </c>
      <c r="E357" s="25">
        <v>2.3622049999999999</v>
      </c>
      <c r="F357" s="25">
        <v>3.7924150000000001</v>
      </c>
      <c r="G357" s="25">
        <v>-4.5871560000000002</v>
      </c>
      <c r="H357" s="28">
        <v>494000000000</v>
      </c>
      <c r="I357" s="51">
        <v>9.5</v>
      </c>
      <c r="J357" s="51">
        <v>67.12379</v>
      </c>
      <c r="K357" s="28">
        <v>510</v>
      </c>
      <c r="L357" s="28">
        <v>26650000</v>
      </c>
      <c r="M357" s="51">
        <v>10.035749623291203</v>
      </c>
      <c r="N357" s="51">
        <v>3.9059404035703231</v>
      </c>
      <c r="O357" s="51">
        <v>0.60844830000000005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9">
        <v>61.083603785444126</v>
      </c>
      <c r="AO357" s="49">
        <v>60.552351723292496</v>
      </c>
      <c r="AP357" s="49">
        <v>70.756685468024301</v>
      </c>
      <c r="AQ357" s="49">
        <v>0</v>
      </c>
      <c r="AR357" s="49">
        <v>0</v>
      </c>
      <c r="AS357" s="49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62">
        <v>355</v>
      </c>
      <c r="B358" s="3" t="s">
        <v>2054</v>
      </c>
      <c r="C358" s="3" t="s">
        <v>694</v>
      </c>
      <c r="D358" s="28">
        <v>3900</v>
      </c>
      <c r="E358" s="25">
        <v>2.6315789999999999</v>
      </c>
      <c r="F358" s="25">
        <v>-4.8780489999999999</v>
      </c>
      <c r="G358" s="25">
        <v>-81.94444</v>
      </c>
      <c r="H358" s="28">
        <v>41611947000</v>
      </c>
      <c r="I358" s="51">
        <v>10.669729999999999</v>
      </c>
      <c r="J358" s="51">
        <v>88.003450000000001</v>
      </c>
      <c r="K358" s="28">
        <v>91536.5</v>
      </c>
      <c r="L358" s="28">
        <v>348918000</v>
      </c>
      <c r="M358" s="51">
        <v>7.195571955719557</v>
      </c>
      <c r="N358" s="51">
        <v>0.35995512214993508</v>
      </c>
      <c r="O358" s="51" t="s">
        <v>4942</v>
      </c>
      <c r="P358" s="30" t="s">
        <v>4748</v>
      </c>
      <c r="Q358" s="27" t="s">
        <v>2001</v>
      </c>
      <c r="R358" s="30">
        <v>34744.396882000001</v>
      </c>
      <c r="S358" s="27" t="s">
        <v>2001</v>
      </c>
      <c r="T358" s="30">
        <v>59220.800558000003</v>
      </c>
      <c r="U358" s="27">
        <v>0.70447052971238855</v>
      </c>
      <c r="V358" s="30" t="s">
        <v>4748</v>
      </c>
      <c r="W358" s="32" t="s">
        <v>2001</v>
      </c>
      <c r="X358" s="30">
        <v>6540.5465080000004</v>
      </c>
      <c r="Y358" s="32" t="s">
        <v>2001</v>
      </c>
      <c r="Z358" s="30">
        <v>10141.774992000001</v>
      </c>
      <c r="AA358" s="32">
        <v>0.55060054684959359</v>
      </c>
      <c r="AB358" s="30" t="s">
        <v>4748</v>
      </c>
      <c r="AC358" s="27" t="s">
        <v>2001</v>
      </c>
      <c r="AD358" s="30">
        <v>1072</v>
      </c>
      <c r="AE358" s="27" t="s">
        <v>2001</v>
      </c>
      <c r="AF358" s="30">
        <v>946</v>
      </c>
      <c r="AG358" s="27">
        <v>-0.11753731343283583</v>
      </c>
      <c r="AH358" s="25" t="s">
        <v>4748</v>
      </c>
      <c r="AI358" s="25" t="s">
        <v>4748</v>
      </c>
      <c r="AJ358" s="25">
        <v>7.6864591287939907</v>
      </c>
      <c r="AK358" s="25" t="s">
        <v>4748</v>
      </c>
      <c r="AL358" s="25" t="s">
        <v>4748</v>
      </c>
      <c r="AM358" s="25">
        <v>8.7243176381154139</v>
      </c>
      <c r="AN358" s="49" t="s">
        <v>4748</v>
      </c>
      <c r="AO358" s="49">
        <v>34.685240929432695</v>
      </c>
      <c r="AP358" s="49">
        <v>28.684973296439519</v>
      </c>
      <c r="AQ358" s="49" t="s">
        <v>4748</v>
      </c>
      <c r="AR358" s="49">
        <v>0</v>
      </c>
      <c r="AS358" s="49">
        <v>0</v>
      </c>
      <c r="AT358" s="28" t="s">
        <v>4748</v>
      </c>
      <c r="AU358" s="28" t="s">
        <v>4748</v>
      </c>
      <c r="AV358" s="28">
        <v>700</v>
      </c>
    </row>
    <row r="359" spans="1:48" x14ac:dyDescent="0.25">
      <c r="A359" s="162">
        <v>356</v>
      </c>
      <c r="B359" s="3" t="s">
        <v>4178</v>
      </c>
      <c r="C359" s="3" t="s">
        <v>2176</v>
      </c>
      <c r="D359" s="28">
        <v>13800</v>
      </c>
      <c r="E359" s="25">
        <v>-13.207549999999999</v>
      </c>
      <c r="F359" s="25">
        <v>-0.71942450000000002</v>
      </c>
      <c r="G359" s="25">
        <v>-83.859650000000002</v>
      </c>
      <c r="H359" s="28">
        <v>82800000000</v>
      </c>
      <c r="I359" s="51">
        <v>6</v>
      </c>
      <c r="J359" s="51">
        <v>97.277500000000003</v>
      </c>
      <c r="K359" s="28">
        <v>2600</v>
      </c>
      <c r="L359" s="28">
        <v>38380000</v>
      </c>
      <c r="M359" s="51">
        <v>3.383182152488355</v>
      </c>
      <c r="N359" s="51">
        <v>0.97071222722193673</v>
      </c>
      <c r="O359" s="51" t="s">
        <v>4942</v>
      </c>
      <c r="P359" s="30" t="s">
        <v>4748</v>
      </c>
      <c r="Q359" s="27" t="s">
        <v>2001</v>
      </c>
      <c r="R359" s="30">
        <v>5819.5104240000001</v>
      </c>
      <c r="S359" s="27" t="s">
        <v>2001</v>
      </c>
      <c r="T359" s="30">
        <v>12348.257539</v>
      </c>
      <c r="U359" s="27">
        <v>1.1218722262400402</v>
      </c>
      <c r="V359" s="30" t="s">
        <v>4748</v>
      </c>
      <c r="W359" s="32" t="s">
        <v>2001</v>
      </c>
      <c r="X359" s="30">
        <v>-3057.4125370000002</v>
      </c>
      <c r="Y359" s="32" t="s">
        <v>2001</v>
      </c>
      <c r="Z359" s="30">
        <v>10557.424784000001</v>
      </c>
      <c r="AA359" s="32">
        <v>-4.4530586423117029</v>
      </c>
      <c r="AB359" s="30" t="s">
        <v>4748</v>
      </c>
      <c r="AC359" s="27" t="s">
        <v>2001</v>
      </c>
      <c r="AD359" s="30">
        <v>-510</v>
      </c>
      <c r="AE359" s="27" t="s">
        <v>2001</v>
      </c>
      <c r="AF359" s="30">
        <v>1760</v>
      </c>
      <c r="AG359" s="27">
        <v>-4.4509803921568629</v>
      </c>
      <c r="AH359" s="25" t="s">
        <v>4748</v>
      </c>
      <c r="AI359" s="25" t="s">
        <v>4748</v>
      </c>
      <c r="AJ359" s="25">
        <v>18.4806833297202</v>
      </c>
      <c r="AK359" s="25" t="s">
        <v>4748</v>
      </c>
      <c r="AL359" s="25" t="s">
        <v>4748</v>
      </c>
      <c r="AM359" s="25">
        <v>19.006216825008853</v>
      </c>
      <c r="AN359" s="49" t="s">
        <v>4748</v>
      </c>
      <c r="AO359" s="49" t="s">
        <v>4748</v>
      </c>
      <c r="AP359" s="49" t="s">
        <v>4748</v>
      </c>
      <c r="AQ359" s="49" t="s">
        <v>4748</v>
      </c>
      <c r="AR359" s="49">
        <v>0</v>
      </c>
      <c r="AS359" s="49">
        <v>0</v>
      </c>
      <c r="AT359" s="28" t="s">
        <v>4748</v>
      </c>
      <c r="AU359" s="28" t="s">
        <v>4748</v>
      </c>
      <c r="AV359" s="28" t="s">
        <v>4748</v>
      </c>
    </row>
    <row r="360" spans="1:48" x14ac:dyDescent="0.25">
      <c r="A360" s="162">
        <v>357</v>
      </c>
      <c r="B360" s="3" t="s">
        <v>2615</v>
      </c>
      <c r="C360" s="3" t="s">
        <v>2176</v>
      </c>
      <c r="D360" s="28" t="s">
        <v>4942</v>
      </c>
      <c r="E360" s="25" t="s">
        <v>4942</v>
      </c>
      <c r="F360" s="25" t="s">
        <v>4942</v>
      </c>
      <c r="G360" s="25" t="s">
        <v>4942</v>
      </c>
      <c r="H360" s="28" t="s">
        <v>4942</v>
      </c>
      <c r="I360" s="51">
        <v>30</v>
      </c>
      <c r="J360" s="51">
        <v>100</v>
      </c>
      <c r="K360" s="28">
        <v>0</v>
      </c>
      <c r="L360" s="28" t="s">
        <v>4942</v>
      </c>
      <c r="M360" s="51" t="s">
        <v>4942</v>
      </c>
      <c r="N360" s="51" t="s">
        <v>4942</v>
      </c>
      <c r="O360" s="51" t="s">
        <v>4942</v>
      </c>
      <c r="P360" s="30" t="s">
        <v>4748</v>
      </c>
      <c r="Q360" s="27" t="s">
        <v>2001</v>
      </c>
      <c r="R360" s="30">
        <v>116010.888188</v>
      </c>
      <c r="S360" s="27" t="s">
        <v>2001</v>
      </c>
      <c r="T360" s="30">
        <v>94941.890295000005</v>
      </c>
      <c r="U360" s="27">
        <v>-0.18161224538559598</v>
      </c>
      <c r="V360" s="30" t="s">
        <v>4748</v>
      </c>
      <c r="W360" s="32" t="s">
        <v>2001</v>
      </c>
      <c r="X360" s="30">
        <v>-20003.257375000001</v>
      </c>
      <c r="Y360" s="32" t="s">
        <v>2001</v>
      </c>
      <c r="Z360" s="30">
        <v>-16269.127543000001</v>
      </c>
      <c r="AA360" s="32">
        <v>-0.18667608789890902</v>
      </c>
      <c r="AB360" s="30" t="s">
        <v>4748</v>
      </c>
      <c r="AC360" s="27" t="s">
        <v>2001</v>
      </c>
      <c r="AD360" s="30">
        <v>-2500</v>
      </c>
      <c r="AE360" s="27" t="s">
        <v>2001</v>
      </c>
      <c r="AF360" s="30">
        <v>-2034</v>
      </c>
      <c r="AG360" s="27">
        <v>-0.18640000000000001</v>
      </c>
      <c r="AH360" s="25" t="s">
        <v>4748</v>
      </c>
      <c r="AI360" s="25" t="s">
        <v>4748</v>
      </c>
      <c r="AJ360" s="25">
        <v>-8.119219354851035</v>
      </c>
      <c r="AK360" s="25" t="s">
        <v>4748</v>
      </c>
      <c r="AL360" s="25" t="s">
        <v>4748</v>
      </c>
      <c r="AM360" s="25" t="s">
        <v>4748</v>
      </c>
      <c r="AN360" s="49" t="s">
        <v>4748</v>
      </c>
      <c r="AO360" s="49">
        <v>10.45365100416018</v>
      </c>
      <c r="AP360" s="49">
        <v>11.191230095573058</v>
      </c>
      <c r="AQ360" s="49" t="s">
        <v>4748</v>
      </c>
      <c r="AR360" s="49" t="s">
        <v>4748</v>
      </c>
      <c r="AS360" s="49" t="s">
        <v>4748</v>
      </c>
      <c r="AT360" s="28" t="s">
        <v>4748</v>
      </c>
      <c r="AU360" s="28" t="s">
        <v>4748</v>
      </c>
      <c r="AV360" s="28">
        <v>0</v>
      </c>
    </row>
    <row r="361" spans="1:48" x14ac:dyDescent="0.25">
      <c r="A361" s="162">
        <v>358</v>
      </c>
      <c r="B361" s="3" t="s">
        <v>93</v>
      </c>
      <c r="C361" s="3" t="s">
        <v>1</v>
      </c>
      <c r="D361" s="28">
        <v>59000</v>
      </c>
      <c r="E361" s="25">
        <v>-0.84033610000000003</v>
      </c>
      <c r="F361" s="25">
        <v>-2.479339</v>
      </c>
      <c r="G361" s="25">
        <v>2.0761250000000002</v>
      </c>
      <c r="H361" s="28">
        <v>712897531000.00012</v>
      </c>
      <c r="I361" s="51">
        <v>12.08301</v>
      </c>
      <c r="J361" s="51">
        <v>64.532769999999999</v>
      </c>
      <c r="K361" s="28">
        <v>1757.5</v>
      </c>
      <c r="L361" s="28">
        <v>103400000</v>
      </c>
      <c r="M361" s="51">
        <v>7.4806643844300744</v>
      </c>
      <c r="N361" s="51">
        <v>4.1322787629336615</v>
      </c>
      <c r="O361" s="51">
        <v>0.47056920000000002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9">
        <v>63.987849451808074</v>
      </c>
      <c r="AO361" s="49">
        <v>63.507641920497917</v>
      </c>
      <c r="AP361" s="49">
        <v>65.296120371367891</v>
      </c>
      <c r="AQ361" s="49">
        <v>0</v>
      </c>
      <c r="AR361" s="49">
        <v>0</v>
      </c>
      <c r="AS361" s="49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62">
        <v>359</v>
      </c>
      <c r="B362" s="3" t="s">
        <v>5008</v>
      </c>
      <c r="C362" s="3" t="s">
        <v>2176</v>
      </c>
      <c r="D362" s="28">
        <v>11100</v>
      </c>
      <c r="E362" s="25">
        <v>-3.4782609999999998</v>
      </c>
      <c r="F362" s="25">
        <v>-3.4782609999999998</v>
      </c>
      <c r="G362" s="25" t="s">
        <v>4942</v>
      </c>
      <c r="H362" s="28">
        <v>1317392400000</v>
      </c>
      <c r="I362" s="51">
        <v>118.684</v>
      </c>
      <c r="J362" s="51">
        <v>65.042109999999994</v>
      </c>
      <c r="K362" s="28">
        <v>540</v>
      </c>
      <c r="L362" s="28">
        <v>6074000</v>
      </c>
      <c r="M362" s="51">
        <v>20.36697247706422</v>
      </c>
      <c r="N362" s="51">
        <v>0.99385382841446357</v>
      </c>
      <c r="O362" s="51" t="s">
        <v>4942</v>
      </c>
      <c r="P362" s="30" t="s">
        <v>2001</v>
      </c>
      <c r="Q362" s="27" t="s">
        <v>2001</v>
      </c>
      <c r="R362" s="30" t="s">
        <v>2001</v>
      </c>
      <c r="S362" s="27" t="s">
        <v>2001</v>
      </c>
      <c r="T362" s="30" t="s">
        <v>2001</v>
      </c>
      <c r="U362" s="27" t="s">
        <v>2001</v>
      </c>
      <c r="V362" s="30" t="s">
        <v>2001</v>
      </c>
      <c r="W362" s="32" t="s">
        <v>2001</v>
      </c>
      <c r="X362" s="30" t="s">
        <v>2001</v>
      </c>
      <c r="Y362" s="32" t="s">
        <v>2001</v>
      </c>
      <c r="Z362" s="30" t="s">
        <v>2001</v>
      </c>
      <c r="AA362" s="32" t="s">
        <v>2001</v>
      </c>
      <c r="AB362" s="30" t="s">
        <v>2001</v>
      </c>
      <c r="AC362" s="27" t="s">
        <v>2001</v>
      </c>
      <c r="AD362" s="30" t="s">
        <v>2001</v>
      </c>
      <c r="AE362" s="27" t="s">
        <v>2001</v>
      </c>
      <c r="AF362" s="30" t="s">
        <v>2001</v>
      </c>
      <c r="AG362" s="27" t="s">
        <v>2001</v>
      </c>
      <c r="AH362" s="25" t="s">
        <v>2001</v>
      </c>
      <c r="AI362" s="25" t="s">
        <v>2001</v>
      </c>
      <c r="AJ362" s="25" t="s">
        <v>2001</v>
      </c>
      <c r="AK362" s="25" t="s">
        <v>2001</v>
      </c>
      <c r="AL362" s="25" t="s">
        <v>2001</v>
      </c>
      <c r="AM362" s="25" t="s">
        <v>2001</v>
      </c>
      <c r="AN362" s="49" t="s">
        <v>2001</v>
      </c>
      <c r="AO362" s="49" t="s">
        <v>2001</v>
      </c>
      <c r="AP362" s="49" t="s">
        <v>2001</v>
      </c>
      <c r="AQ362" s="49" t="s">
        <v>2001</v>
      </c>
      <c r="AR362" s="49" t="s">
        <v>2001</v>
      </c>
      <c r="AS362" s="49" t="s">
        <v>2001</v>
      </c>
      <c r="AT362" s="28" t="s">
        <v>2001</v>
      </c>
      <c r="AU362" s="28" t="s">
        <v>2001</v>
      </c>
      <c r="AV362" s="28" t="s">
        <v>2001</v>
      </c>
    </row>
    <row r="363" spans="1:48" x14ac:dyDescent="0.25">
      <c r="A363" s="162">
        <v>360</v>
      </c>
      <c r="B363" s="3" t="s">
        <v>2618</v>
      </c>
      <c r="C363" s="3" t="s">
        <v>2176</v>
      </c>
      <c r="D363" s="28">
        <v>7000</v>
      </c>
      <c r="E363" s="25">
        <v>-7.8947370000000001</v>
      </c>
      <c r="F363" s="25">
        <v>0</v>
      </c>
      <c r="G363" s="25">
        <v>-30</v>
      </c>
      <c r="H363" s="28">
        <v>14315000000</v>
      </c>
      <c r="I363" s="51">
        <v>2.0449999999999999</v>
      </c>
      <c r="J363" s="51">
        <v>100</v>
      </c>
      <c r="K363" s="28">
        <v>90</v>
      </c>
      <c r="L363" s="28">
        <v>630000</v>
      </c>
      <c r="M363" s="51">
        <v>5.9625212947189095</v>
      </c>
      <c r="N363" s="51">
        <v>0.62070533692826146</v>
      </c>
      <c r="O363" s="51" t="s">
        <v>4942</v>
      </c>
      <c r="P363" s="30" t="s">
        <v>4748</v>
      </c>
      <c r="Q363" s="27" t="s">
        <v>2001</v>
      </c>
      <c r="R363" s="30" t="s">
        <v>4748</v>
      </c>
      <c r="S363" s="27" t="s">
        <v>2001</v>
      </c>
      <c r="T363" s="30">
        <v>122613.469591</v>
      </c>
      <c r="U363" s="27" t="s">
        <v>4748</v>
      </c>
      <c r="V363" s="30" t="s">
        <v>4748</v>
      </c>
      <c r="W363" s="32" t="s">
        <v>2001</v>
      </c>
      <c r="X363" s="30" t="s">
        <v>4748</v>
      </c>
      <c r="Y363" s="32" t="s">
        <v>2001</v>
      </c>
      <c r="Z363" s="30">
        <v>2400.135957</v>
      </c>
      <c r="AA363" s="32" t="s">
        <v>4748</v>
      </c>
      <c r="AB363" s="30" t="s">
        <v>4748</v>
      </c>
      <c r="AC363" s="27" t="s">
        <v>2001</v>
      </c>
      <c r="AD363" s="30" t="s">
        <v>4748</v>
      </c>
      <c r="AE363" s="27" t="s">
        <v>2001</v>
      </c>
      <c r="AF363" s="30">
        <v>1174</v>
      </c>
      <c r="AG363" s="27" t="s">
        <v>4748</v>
      </c>
      <c r="AH363" s="25" t="s">
        <v>4748</v>
      </c>
      <c r="AI363" s="25" t="s">
        <v>4748</v>
      </c>
      <c r="AJ363" s="25">
        <v>3.2425654757978024</v>
      </c>
      <c r="AK363" s="25" t="s">
        <v>4748</v>
      </c>
      <c r="AL363" s="25" t="s">
        <v>4748</v>
      </c>
      <c r="AM363" s="25">
        <v>10.518793202632013</v>
      </c>
      <c r="AN363" s="49" t="s">
        <v>4748</v>
      </c>
      <c r="AO363" s="49" t="s">
        <v>4748</v>
      </c>
      <c r="AP363" s="49">
        <v>19.550280745631497</v>
      </c>
      <c r="AQ363" s="49" t="s">
        <v>4748</v>
      </c>
      <c r="AR363" s="49">
        <v>0</v>
      </c>
      <c r="AS363" s="49">
        <v>0</v>
      </c>
      <c r="AT363" s="28" t="s">
        <v>4748</v>
      </c>
      <c r="AU363" s="28" t="s">
        <v>4748</v>
      </c>
      <c r="AV363" s="28">
        <v>750</v>
      </c>
    </row>
    <row r="364" spans="1:48" x14ac:dyDescent="0.25">
      <c r="A364" s="162">
        <v>361</v>
      </c>
      <c r="B364" s="3" t="s">
        <v>390</v>
      </c>
      <c r="C364" s="3" t="s">
        <v>694</v>
      </c>
      <c r="D364" s="28">
        <v>1600</v>
      </c>
      <c r="E364" s="25">
        <v>-5.8823530000000002</v>
      </c>
      <c r="F364" s="25">
        <v>-11.11111</v>
      </c>
      <c r="G364" s="25">
        <v>-60.975610000000003</v>
      </c>
      <c r="H364" s="28">
        <v>51550400000</v>
      </c>
      <c r="I364" s="51">
        <v>32.219000000000001</v>
      </c>
      <c r="J364" s="51">
        <v>95.429000000000002</v>
      </c>
      <c r="K364" s="28">
        <v>189965.5</v>
      </c>
      <c r="L364" s="28">
        <v>308254500</v>
      </c>
      <c r="M364" s="51" t="s">
        <v>4942</v>
      </c>
      <c r="N364" s="51">
        <v>0.17971418173906689</v>
      </c>
      <c r="O364" s="51">
        <v>0.12719050000000001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9">
        <v>8.6161928249381745</v>
      </c>
      <c r="AO364" s="49">
        <v>20.42772066734425</v>
      </c>
      <c r="AP364" s="49">
        <v>6.1118819544061065</v>
      </c>
      <c r="AQ364" s="49">
        <v>0</v>
      </c>
      <c r="AR364" s="49">
        <v>1.4839472311809094</v>
      </c>
      <c r="AS364" s="49">
        <v>6.7348739262116499</v>
      </c>
      <c r="AT364" s="28">
        <v>0</v>
      </c>
      <c r="AU364" s="28">
        <v>0</v>
      </c>
      <c r="AV364" s="28" t="s">
        <v>4748</v>
      </c>
    </row>
    <row r="365" spans="1:48" x14ac:dyDescent="0.25">
      <c r="A365" s="162">
        <v>362</v>
      </c>
      <c r="B365" s="3" t="s">
        <v>2621</v>
      </c>
      <c r="C365" s="3" t="s">
        <v>2176</v>
      </c>
      <c r="D365" s="28">
        <v>7000</v>
      </c>
      <c r="E365" s="25">
        <v>0</v>
      </c>
      <c r="F365" s="25">
        <v>-7.8947370000000001</v>
      </c>
      <c r="G365" s="25">
        <v>27.272729999999999</v>
      </c>
      <c r="H365" s="28">
        <v>8607053000</v>
      </c>
      <c r="I365" s="51">
        <v>1.2295700000000001</v>
      </c>
      <c r="J365" s="51">
        <v>17.771609999999999</v>
      </c>
      <c r="K365" s="28">
        <v>25</v>
      </c>
      <c r="L365" s="28">
        <v>175000</v>
      </c>
      <c r="M365" s="51">
        <v>5.7142857142857144</v>
      </c>
      <c r="N365" s="51">
        <v>0.61400317245146308</v>
      </c>
      <c r="O365" s="51" t="s">
        <v>4942</v>
      </c>
      <c r="P365" s="30">
        <v>114671.95741</v>
      </c>
      <c r="Q365" s="27" t="s">
        <v>2001</v>
      </c>
      <c r="R365" s="30" t="s">
        <v>4748</v>
      </c>
      <c r="S365" s="27" t="s">
        <v>2001</v>
      </c>
      <c r="T365" s="30">
        <v>123731.767481</v>
      </c>
      <c r="U365" s="27" t="s">
        <v>4748</v>
      </c>
      <c r="V365" s="30">
        <v>1392.8180219999999</v>
      </c>
      <c r="W365" s="32" t="s">
        <v>2001</v>
      </c>
      <c r="X365" s="30" t="s">
        <v>4748</v>
      </c>
      <c r="Y365" s="32" t="s">
        <v>2001</v>
      </c>
      <c r="Z365" s="30">
        <v>1506.1582000000001</v>
      </c>
      <c r="AA365" s="32" t="s">
        <v>4748</v>
      </c>
      <c r="AB365" s="30" t="s">
        <v>4748</v>
      </c>
      <c r="AC365" s="27" t="s">
        <v>2001</v>
      </c>
      <c r="AD365" s="30" t="s">
        <v>4748</v>
      </c>
      <c r="AE365" s="27" t="s">
        <v>2001</v>
      </c>
      <c r="AF365" s="30">
        <v>1225</v>
      </c>
      <c r="AG365" s="27" t="s">
        <v>4748</v>
      </c>
      <c r="AH365" s="25" t="s">
        <v>4748</v>
      </c>
      <c r="AI365" s="25" t="s">
        <v>4748</v>
      </c>
      <c r="AJ365" s="25" t="s">
        <v>4748</v>
      </c>
      <c r="AK365" s="25" t="s">
        <v>4748</v>
      </c>
      <c r="AL365" s="25" t="s">
        <v>4748</v>
      </c>
      <c r="AM365" s="25" t="s">
        <v>4748</v>
      </c>
      <c r="AN365" s="49">
        <v>6.4480364040207743</v>
      </c>
      <c r="AO365" s="49" t="s">
        <v>4748</v>
      </c>
      <c r="AP365" s="49">
        <v>7.0058026555961828</v>
      </c>
      <c r="AQ365" s="49">
        <v>169.37277694235181</v>
      </c>
      <c r="AR365" s="49" t="s">
        <v>4748</v>
      </c>
      <c r="AS365" s="49">
        <v>101.73204101358995</v>
      </c>
      <c r="AT365" s="28" t="s">
        <v>4748</v>
      </c>
      <c r="AU365" s="28" t="s">
        <v>4748</v>
      </c>
      <c r="AV365" s="28">
        <v>750</v>
      </c>
    </row>
    <row r="366" spans="1:48" x14ac:dyDescent="0.25">
      <c r="A366" s="162">
        <v>363</v>
      </c>
      <c r="B366" s="3" t="s">
        <v>2624</v>
      </c>
      <c r="C366" s="3" t="s">
        <v>2176</v>
      </c>
      <c r="D366" s="28" t="s">
        <v>4942</v>
      </c>
      <c r="E366" s="25" t="s">
        <v>4942</v>
      </c>
      <c r="F366" s="25" t="s">
        <v>4942</v>
      </c>
      <c r="G366" s="25" t="s">
        <v>4942</v>
      </c>
      <c r="H366" s="28" t="s">
        <v>4942</v>
      </c>
      <c r="I366" s="51">
        <v>1.1599999999999999</v>
      </c>
      <c r="J366" s="51">
        <v>83.379310000000004</v>
      </c>
      <c r="K366" s="28">
        <v>0</v>
      </c>
      <c r="L366" s="28" t="s">
        <v>4942</v>
      </c>
      <c r="M366" s="51" t="s">
        <v>4942</v>
      </c>
      <c r="N366" s="51" t="s">
        <v>4942</v>
      </c>
      <c r="O366" s="51" t="s">
        <v>4942</v>
      </c>
      <c r="P366" s="30" t="s">
        <v>4748</v>
      </c>
      <c r="Q366" s="27" t="s">
        <v>2001</v>
      </c>
      <c r="R366" s="30">
        <v>104270.959456</v>
      </c>
      <c r="S366" s="27" t="s">
        <v>2001</v>
      </c>
      <c r="T366" s="30">
        <v>104360.785013</v>
      </c>
      <c r="U366" s="27">
        <v>8.6146284131880576E-4</v>
      </c>
      <c r="V366" s="30" t="s">
        <v>4748</v>
      </c>
      <c r="W366" s="32" t="s">
        <v>2001</v>
      </c>
      <c r="X366" s="30">
        <v>1073.5310890000001</v>
      </c>
      <c r="Y366" s="32" t="s">
        <v>2001</v>
      </c>
      <c r="Z366" s="30">
        <v>947.39595399999996</v>
      </c>
      <c r="AA366" s="32">
        <v>-0.11749555862187061</v>
      </c>
      <c r="AB366" s="30" t="s">
        <v>4748</v>
      </c>
      <c r="AC366" s="27" t="s">
        <v>2001</v>
      </c>
      <c r="AD366" s="30">
        <v>712</v>
      </c>
      <c r="AE366" s="27" t="s">
        <v>2001</v>
      </c>
      <c r="AF366" s="30">
        <v>598</v>
      </c>
      <c r="AG366" s="27">
        <v>-0.1601123595505618</v>
      </c>
      <c r="AH366" s="25" t="s">
        <v>4748</v>
      </c>
      <c r="AI366" s="25">
        <v>2.4963043607730677</v>
      </c>
      <c r="AJ366" s="25">
        <v>1.8954032393818816</v>
      </c>
      <c r="AK366" s="25" t="s">
        <v>4748</v>
      </c>
      <c r="AL366" s="25">
        <v>6.4624990670449103</v>
      </c>
      <c r="AM366" s="25">
        <v>5.4016407900440866</v>
      </c>
      <c r="AN366" s="49" t="s">
        <v>4748</v>
      </c>
      <c r="AO366" s="49">
        <v>13.209146187833841</v>
      </c>
      <c r="AP366" s="49">
        <v>12.130356649217477</v>
      </c>
      <c r="AQ366" s="49">
        <v>37.700197791078921</v>
      </c>
      <c r="AR366" s="49">
        <v>98.292170165165132</v>
      </c>
      <c r="AS366" s="49">
        <v>131.41389640356277</v>
      </c>
      <c r="AT366" s="28" t="s">
        <v>4748</v>
      </c>
      <c r="AU366" s="28">
        <v>650</v>
      </c>
      <c r="AV366" s="28">
        <v>750</v>
      </c>
    </row>
    <row r="367" spans="1:48" x14ac:dyDescent="0.25">
      <c r="A367" s="162">
        <v>364</v>
      </c>
      <c r="B367" s="3" t="s">
        <v>94</v>
      </c>
      <c r="C367" s="3" t="s">
        <v>1</v>
      </c>
      <c r="D367" s="6">
        <v>5840</v>
      </c>
      <c r="E367" s="171">
        <v>-2.6666669999999999</v>
      </c>
      <c r="F367" s="171">
        <v>-16.452069999999999</v>
      </c>
      <c r="G367" s="171">
        <v>-15.971220000000001</v>
      </c>
      <c r="H367" s="6">
        <v>100448000000</v>
      </c>
      <c r="I367" s="154">
        <v>17.2</v>
      </c>
      <c r="J367" s="154">
        <v>73.969939999999994</v>
      </c>
      <c r="K367" s="6">
        <v>8653.5</v>
      </c>
      <c r="L367" s="6">
        <v>50050000</v>
      </c>
      <c r="M367" s="154">
        <v>34.25755846099279</v>
      </c>
      <c r="N367" s="154">
        <v>0.55264589675742981</v>
      </c>
      <c r="O367" s="154">
        <v>0.48241000000000001</v>
      </c>
      <c r="P367" s="172">
        <v>35893.326536</v>
      </c>
      <c r="Q367" s="168">
        <v>0.27910448870088556</v>
      </c>
      <c r="R367" s="172">
        <v>23133.652700999999</v>
      </c>
      <c r="S367" s="168">
        <v>-0.3554887514313394</v>
      </c>
      <c r="T367" s="172">
        <v>17702.755220999999</v>
      </c>
      <c r="U367" s="168">
        <v>-0.23476177974113177</v>
      </c>
      <c r="V367" s="172">
        <v>76.197166999999993</v>
      </c>
      <c r="W367" s="173">
        <v>-0.87385540632687597</v>
      </c>
      <c r="X367" s="172">
        <v>196.40538599999999</v>
      </c>
      <c r="Y367" s="173">
        <v>1.5775943349704855</v>
      </c>
      <c r="Z367" s="172">
        <v>3746.4061729999999</v>
      </c>
      <c r="AA367" s="173">
        <v>18.074864744289652</v>
      </c>
      <c r="AB367" s="172">
        <v>8</v>
      </c>
      <c r="AC367" s="168">
        <v>-0.8666666666666667</v>
      </c>
      <c r="AD367" s="172">
        <v>18</v>
      </c>
      <c r="AE367" s="168">
        <v>1.25</v>
      </c>
      <c r="AF367" s="172">
        <v>250</v>
      </c>
      <c r="AG367" s="168">
        <v>12.888888888888889</v>
      </c>
      <c r="AH367" s="171">
        <v>3.317124073533595E-2</v>
      </c>
      <c r="AI367" s="171">
        <v>7.5313385349818587E-2</v>
      </c>
      <c r="AJ367" s="171">
        <v>1.2341065587751254</v>
      </c>
      <c r="AK367" s="171">
        <v>7.4953533752221635E-2</v>
      </c>
      <c r="AL367" s="171">
        <v>0.15489932632498588</v>
      </c>
      <c r="AM367" s="171">
        <v>2.4364189328456884</v>
      </c>
      <c r="AN367" s="170">
        <v>17.485197923088379</v>
      </c>
      <c r="AO367" s="170">
        <v>21.663282663456627</v>
      </c>
      <c r="AP367" s="170">
        <v>32.404418659051849</v>
      </c>
      <c r="AQ367" s="170">
        <v>45.961454302072916</v>
      </c>
      <c r="AR367" s="170">
        <v>65.761841136800896</v>
      </c>
      <c r="AS367" s="170">
        <v>82.74293263363478</v>
      </c>
      <c r="AT367" s="6">
        <v>0</v>
      </c>
      <c r="AU367" s="6">
        <v>0</v>
      </c>
      <c r="AV367" s="6">
        <v>0</v>
      </c>
    </row>
    <row r="368" spans="1:48" x14ac:dyDescent="0.25">
      <c r="A368" s="162">
        <v>365</v>
      </c>
      <c r="B368" s="3" t="s">
        <v>2627</v>
      </c>
      <c r="C368" s="3" t="s">
        <v>2176</v>
      </c>
      <c r="D368" s="28">
        <v>13500</v>
      </c>
      <c r="E368" s="25">
        <v>-15.094340000000001</v>
      </c>
      <c r="F368" s="25">
        <v>-32.160800000000002</v>
      </c>
      <c r="G368" s="25">
        <v>-7.5342469999999997</v>
      </c>
      <c r="H368" s="28">
        <v>135000000000</v>
      </c>
      <c r="I368" s="51">
        <v>10</v>
      </c>
      <c r="J368" s="51">
        <v>68.596180000000004</v>
      </c>
      <c r="K368" s="28">
        <v>50</v>
      </c>
      <c r="L368" s="28">
        <v>742000</v>
      </c>
      <c r="M368" s="51">
        <v>8.6984536082474229</v>
      </c>
      <c r="N368" s="51">
        <v>1.7376087646638132</v>
      </c>
      <c r="O368" s="51" t="s">
        <v>4942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4748</v>
      </c>
      <c r="AL368" s="25" t="s">
        <v>4748</v>
      </c>
      <c r="AM368" s="25" t="s">
        <v>4748</v>
      </c>
      <c r="AN368" s="49">
        <v>17.507687822553631</v>
      </c>
      <c r="AO368" s="49">
        <v>19.453265928412712</v>
      </c>
      <c r="AP368" s="49">
        <v>24.249600456496335</v>
      </c>
      <c r="AQ368" s="49" t="s">
        <v>4748</v>
      </c>
      <c r="AR368" s="49" t="s">
        <v>4748</v>
      </c>
      <c r="AS368" s="49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62">
        <v>366</v>
      </c>
      <c r="B369" s="3" t="s">
        <v>4030</v>
      </c>
      <c r="C369" s="3" t="s">
        <v>694</v>
      </c>
      <c r="D369" s="28">
        <v>10100</v>
      </c>
      <c r="E369" s="25">
        <v>-0.98039220000000005</v>
      </c>
      <c r="F369" s="25">
        <v>-17.21311</v>
      </c>
      <c r="G369" s="25">
        <v>-14.538460000000001</v>
      </c>
      <c r="H369" s="28">
        <v>222200000000</v>
      </c>
      <c r="I369" s="51">
        <v>22</v>
      </c>
      <c r="J369" s="51">
        <v>76.640230000000003</v>
      </c>
      <c r="K369" s="28">
        <v>44865</v>
      </c>
      <c r="L369" s="28">
        <v>454174000</v>
      </c>
      <c r="M369" s="51">
        <v>7.384196216945826</v>
      </c>
      <c r="N369" s="51">
        <v>0.84854695173075867</v>
      </c>
      <c r="O369" s="51" t="s">
        <v>4942</v>
      </c>
      <c r="P369" s="30" t="s">
        <v>4748</v>
      </c>
      <c r="Q369" s="27" t="s">
        <v>2001</v>
      </c>
      <c r="R369" s="30">
        <v>279959.60531999997</v>
      </c>
      <c r="S369" s="27" t="s">
        <v>2001</v>
      </c>
      <c r="T369" s="30">
        <v>365018.84031100001</v>
      </c>
      <c r="U369" s="27">
        <v>0.30382681420691199</v>
      </c>
      <c r="V369" s="30" t="s">
        <v>4748</v>
      </c>
      <c r="W369" s="32" t="s">
        <v>2001</v>
      </c>
      <c r="X369" s="30">
        <v>13095.039957999999</v>
      </c>
      <c r="Y369" s="32" t="s">
        <v>2001</v>
      </c>
      <c r="Z369" s="30">
        <v>19847.269177999999</v>
      </c>
      <c r="AA369" s="32">
        <v>0.51563257856841738</v>
      </c>
      <c r="AB369" s="30" t="s">
        <v>4748</v>
      </c>
      <c r="AC369" s="27" t="s">
        <v>2001</v>
      </c>
      <c r="AD369" s="30">
        <v>705.45454545454538</v>
      </c>
      <c r="AE369" s="27" t="s">
        <v>2001</v>
      </c>
      <c r="AF369" s="30">
        <v>901.81818181818176</v>
      </c>
      <c r="AG369" s="27">
        <v>0.27835051546391759</v>
      </c>
      <c r="AH369" s="25" t="s">
        <v>4748</v>
      </c>
      <c r="AI369" s="25" t="s">
        <v>4748</v>
      </c>
      <c r="AJ369" s="25">
        <v>4.1113508940164598</v>
      </c>
      <c r="AK369" s="25" t="s">
        <v>4748</v>
      </c>
      <c r="AL369" s="25" t="s">
        <v>4748</v>
      </c>
      <c r="AM369" s="25">
        <v>8.7972168004959528</v>
      </c>
      <c r="AN369" s="49" t="s">
        <v>4748</v>
      </c>
      <c r="AO369" s="49">
        <v>9.117215783978871</v>
      </c>
      <c r="AP369" s="49">
        <v>8.8204849901907245</v>
      </c>
      <c r="AQ369" s="49" t="s">
        <v>4748</v>
      </c>
      <c r="AR369" s="49">
        <v>30.757500653035635</v>
      </c>
      <c r="AS369" s="49">
        <v>3.9091370649204342</v>
      </c>
      <c r="AT369" s="28" t="s">
        <v>4748</v>
      </c>
      <c r="AU369" s="28" t="s">
        <v>4748</v>
      </c>
      <c r="AV369" s="28" t="s">
        <v>4748</v>
      </c>
    </row>
    <row r="370" spans="1:48" x14ac:dyDescent="0.25">
      <c r="A370" s="162">
        <v>367</v>
      </c>
      <c r="B370" s="3" t="s">
        <v>2630</v>
      </c>
      <c r="C370" s="3" t="s">
        <v>2176</v>
      </c>
      <c r="D370" s="28">
        <v>14100</v>
      </c>
      <c r="E370" s="25">
        <v>0</v>
      </c>
      <c r="F370" s="25">
        <v>-25.789470000000001</v>
      </c>
      <c r="G370" s="25">
        <v>-38.695650000000001</v>
      </c>
      <c r="H370" s="28">
        <v>76115325000</v>
      </c>
      <c r="I370" s="51">
        <v>5.39825</v>
      </c>
      <c r="J370" s="51">
        <v>37.289879999999997</v>
      </c>
      <c r="K370" s="28">
        <v>0</v>
      </c>
      <c r="L370" s="28" t="s">
        <v>4942</v>
      </c>
      <c r="M370" s="51">
        <v>6.0127931769722816</v>
      </c>
      <c r="N370" s="51">
        <v>0.6972237986219515</v>
      </c>
      <c r="O370" s="51" t="s">
        <v>4942</v>
      </c>
      <c r="P370" s="30">
        <v>303767.44676199998</v>
      </c>
      <c r="Q370" s="27" t="s">
        <v>2001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2001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2001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4748</v>
      </c>
      <c r="AI370" s="25">
        <v>4.6265507001052795</v>
      </c>
      <c r="AJ370" s="25">
        <v>4.487498335291833</v>
      </c>
      <c r="AK370" s="25" t="s">
        <v>4748</v>
      </c>
      <c r="AL370" s="25">
        <v>9.897463642977435</v>
      </c>
      <c r="AM370" s="25">
        <v>11.752948958535443</v>
      </c>
      <c r="AN370" s="49">
        <v>16.2819362144328</v>
      </c>
      <c r="AO370" s="49">
        <v>22.182965549981091</v>
      </c>
      <c r="AP370" s="49">
        <v>28.291524068501928</v>
      </c>
      <c r="AQ370" s="49">
        <v>173.2888854422938</v>
      </c>
      <c r="AR370" s="49">
        <v>76.955386939119251</v>
      </c>
      <c r="AS370" s="49">
        <v>191.49402799676892</v>
      </c>
      <c r="AT370" s="28" t="s">
        <v>4748</v>
      </c>
      <c r="AU370" s="28">
        <v>1700</v>
      </c>
      <c r="AV370" s="28">
        <v>1700</v>
      </c>
    </row>
    <row r="371" spans="1:48" x14ac:dyDescent="0.25">
      <c r="A371" s="162">
        <v>368</v>
      </c>
      <c r="B371" s="3" t="s">
        <v>4181</v>
      </c>
      <c r="C371" s="3" t="s">
        <v>2176</v>
      </c>
      <c r="D371" s="6">
        <v>14000</v>
      </c>
      <c r="E371" s="171">
        <v>-39.914160000000003</v>
      </c>
      <c r="F371" s="171">
        <v>-39.914160000000003</v>
      </c>
      <c r="G371" s="171">
        <v>6.0606059999999999</v>
      </c>
      <c r="H371" s="6">
        <v>155400000000</v>
      </c>
      <c r="I371" s="154">
        <v>11.1</v>
      </c>
      <c r="J371" s="154">
        <v>100</v>
      </c>
      <c r="K371" s="6">
        <v>5</v>
      </c>
      <c r="L371" s="6">
        <v>70000</v>
      </c>
      <c r="M371" s="154">
        <v>2000</v>
      </c>
      <c r="N371" s="154">
        <v>1.3619054456438113</v>
      </c>
      <c r="O371" s="154" t="s">
        <v>4942</v>
      </c>
      <c r="P371" s="172" t="s">
        <v>4748</v>
      </c>
      <c r="Q371" s="168" t="s">
        <v>2001</v>
      </c>
      <c r="R371" s="172">
        <v>21876.906910999998</v>
      </c>
      <c r="S371" s="168" t="s">
        <v>2001</v>
      </c>
      <c r="T371" s="172">
        <v>18560.135313999999</v>
      </c>
      <c r="U371" s="168">
        <v>-0.15161062806974246</v>
      </c>
      <c r="V371" s="172" t="s">
        <v>4748</v>
      </c>
      <c r="W371" s="173" t="s">
        <v>2001</v>
      </c>
      <c r="X371" s="172">
        <v>3577.963205</v>
      </c>
      <c r="Y371" s="173" t="s">
        <v>2001</v>
      </c>
      <c r="Z371" s="172">
        <v>80.735933000000003</v>
      </c>
      <c r="AA371" s="173">
        <v>-0.9774352254692904</v>
      </c>
      <c r="AB371" s="172" t="s">
        <v>4748</v>
      </c>
      <c r="AC371" s="168" t="s">
        <v>2001</v>
      </c>
      <c r="AD371" s="172" t="s">
        <v>4748</v>
      </c>
      <c r="AE371" s="168" t="s">
        <v>2001</v>
      </c>
      <c r="AF371" s="172">
        <v>7</v>
      </c>
      <c r="AG371" s="168" t="s">
        <v>4748</v>
      </c>
      <c r="AH371" s="171" t="s">
        <v>4748</v>
      </c>
      <c r="AI371" s="171" t="s">
        <v>4748</v>
      </c>
      <c r="AJ371" s="171">
        <v>6.7401913542115471E-2</v>
      </c>
      <c r="AK371" s="171" t="s">
        <v>4748</v>
      </c>
      <c r="AL371" s="171" t="s">
        <v>4748</v>
      </c>
      <c r="AM371" s="171">
        <v>7.0780965452609326E-2</v>
      </c>
      <c r="AN371" s="170" t="s">
        <v>4748</v>
      </c>
      <c r="AO371" s="170">
        <v>29.647629947809296</v>
      </c>
      <c r="AP371" s="170">
        <v>23.64968660917598</v>
      </c>
      <c r="AQ371" s="170" t="s">
        <v>4748</v>
      </c>
      <c r="AR371" s="170">
        <v>0</v>
      </c>
      <c r="AS371" s="170">
        <v>0</v>
      </c>
      <c r="AT371" s="6" t="s">
        <v>4748</v>
      </c>
      <c r="AU371" s="6" t="s">
        <v>4748</v>
      </c>
      <c r="AV371" s="6">
        <v>0</v>
      </c>
    </row>
    <row r="372" spans="1:48" x14ac:dyDescent="0.25">
      <c r="A372" s="162">
        <v>369</v>
      </c>
      <c r="B372" s="3" t="s">
        <v>2633</v>
      </c>
      <c r="C372" s="3" t="s">
        <v>2176</v>
      </c>
      <c r="D372" s="28" t="s">
        <v>4942</v>
      </c>
      <c r="E372" s="25" t="s">
        <v>4942</v>
      </c>
      <c r="F372" s="25" t="s">
        <v>4942</v>
      </c>
      <c r="G372" s="25" t="s">
        <v>4942</v>
      </c>
      <c r="H372" s="28" t="s">
        <v>4942</v>
      </c>
      <c r="I372" s="51">
        <v>680</v>
      </c>
      <c r="J372" s="51">
        <v>0.30247059999999998</v>
      </c>
      <c r="K372" s="28" t="s">
        <v>4942</v>
      </c>
      <c r="L372" s="28" t="s">
        <v>4942</v>
      </c>
      <c r="M372" s="51" t="s">
        <v>4942</v>
      </c>
      <c r="N372" s="51" t="s">
        <v>4942</v>
      </c>
      <c r="O372" s="51" t="s">
        <v>4942</v>
      </c>
      <c r="P372" s="30">
        <v>11473471.274704</v>
      </c>
      <c r="Q372" s="27" t="s">
        <v>2001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2001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4748</v>
      </c>
      <c r="AC372" s="27" t="s">
        <v>2001</v>
      </c>
      <c r="AD372" s="30">
        <v>617.38394900000003</v>
      </c>
      <c r="AE372" s="27" t="s">
        <v>2001</v>
      </c>
      <c r="AF372" s="30">
        <v>1012</v>
      </c>
      <c r="AG372" s="27">
        <v>0.63917445803243578</v>
      </c>
      <c r="AH372" s="25" t="s">
        <v>4748</v>
      </c>
      <c r="AI372" s="25">
        <v>1.5347943749849571</v>
      </c>
      <c r="AJ372" s="25">
        <v>2.6606125352233967</v>
      </c>
      <c r="AK372" s="25" t="s">
        <v>4748</v>
      </c>
      <c r="AL372" s="25">
        <v>7.0069723184729966</v>
      </c>
      <c r="AM372" s="25">
        <v>10.261884104825368</v>
      </c>
      <c r="AN372" s="49">
        <v>15.177462532296493</v>
      </c>
      <c r="AO372" s="49">
        <v>6.1096390183802418</v>
      </c>
      <c r="AP372" s="49">
        <v>15.613528567804424</v>
      </c>
      <c r="AQ372" s="49">
        <v>331.11819499333109</v>
      </c>
      <c r="AR372" s="49">
        <v>266.14403937200632</v>
      </c>
      <c r="AS372" s="49">
        <v>203.7763563699022</v>
      </c>
      <c r="AT372" s="28" t="s">
        <v>4748</v>
      </c>
      <c r="AU372" s="28">
        <v>0</v>
      </c>
      <c r="AV372" s="28" t="s">
        <v>4748</v>
      </c>
    </row>
    <row r="373" spans="1:48" x14ac:dyDescent="0.25">
      <c r="A373" s="162">
        <v>370</v>
      </c>
      <c r="B373" s="3" t="s">
        <v>95</v>
      </c>
      <c r="C373" s="3" t="s">
        <v>1</v>
      </c>
      <c r="D373" s="28" t="s">
        <v>4942</v>
      </c>
      <c r="E373" s="25" t="s">
        <v>4942</v>
      </c>
      <c r="F373" s="25" t="s">
        <v>4942</v>
      </c>
      <c r="G373" s="25" t="s">
        <v>4942</v>
      </c>
      <c r="H373" s="28" t="s">
        <v>4942</v>
      </c>
      <c r="I373" s="51">
        <v>60.630979999999994</v>
      </c>
      <c r="J373" s="51">
        <v>24.232530000000001</v>
      </c>
      <c r="K373" s="28">
        <v>0</v>
      </c>
      <c r="L373" s="28" t="s">
        <v>4942</v>
      </c>
      <c r="M373" s="51" t="s">
        <v>4942</v>
      </c>
      <c r="N373" s="51" t="s">
        <v>4942</v>
      </c>
      <c r="O373" s="51">
        <v>0.5677915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9">
        <v>6.2608843341856684</v>
      </c>
      <c r="AO373" s="49">
        <v>10.865288233479776</v>
      </c>
      <c r="AP373" s="49">
        <v>11.467600870260453</v>
      </c>
      <c r="AQ373" s="49">
        <v>138.27341022639911</v>
      </c>
      <c r="AR373" s="49">
        <v>106.68579510838769</v>
      </c>
      <c r="AS373" s="49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62">
        <v>371</v>
      </c>
      <c r="B374" s="3" t="s">
        <v>2636</v>
      </c>
      <c r="C374" s="3" t="s">
        <v>2176</v>
      </c>
      <c r="D374" s="28">
        <v>4500</v>
      </c>
      <c r="E374" s="25">
        <v>0</v>
      </c>
      <c r="F374" s="25">
        <v>0</v>
      </c>
      <c r="G374" s="25">
        <v>50</v>
      </c>
      <c r="H374" s="28">
        <v>9900000000</v>
      </c>
      <c r="I374" s="51">
        <v>2.1999999999999997</v>
      </c>
      <c r="J374" s="51">
        <v>58.515450000000001</v>
      </c>
      <c r="K374" s="28">
        <v>265</v>
      </c>
      <c r="L374" s="28">
        <v>1192500</v>
      </c>
      <c r="M374" s="51">
        <v>4.7120418848167542</v>
      </c>
      <c r="N374" s="51">
        <v>0.33077027603208808</v>
      </c>
      <c r="O374" s="51" t="s">
        <v>4942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9">
        <v>18.013768101277826</v>
      </c>
      <c r="AO374" s="49">
        <v>18.076046872293805</v>
      </c>
      <c r="AP374" s="49">
        <v>17.399822702235369</v>
      </c>
      <c r="AQ374" s="49">
        <v>16.686441126112253</v>
      </c>
      <c r="AR374" s="49">
        <v>9.9038177639457494</v>
      </c>
      <c r="AS374" s="49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62">
        <v>372</v>
      </c>
      <c r="B375" s="3" t="s">
        <v>96</v>
      </c>
      <c r="C375" s="3" t="s">
        <v>1</v>
      </c>
      <c r="D375" s="28">
        <v>12350</v>
      </c>
      <c r="E375" s="25">
        <v>14.88372</v>
      </c>
      <c r="F375" s="25">
        <v>2.9166669999999999</v>
      </c>
      <c r="G375" s="25">
        <v>12.78539</v>
      </c>
      <c r="H375" s="28">
        <v>100674977000.00002</v>
      </c>
      <c r="I375" s="51">
        <v>8.151819999999999</v>
      </c>
      <c r="J375" s="51">
        <v>23.96424</v>
      </c>
      <c r="K375" s="28">
        <v>93</v>
      </c>
      <c r="L375" s="28">
        <v>1201725</v>
      </c>
      <c r="M375" s="51">
        <v>19.202583892225181</v>
      </c>
      <c r="N375" s="51">
        <v>0.82829869962368086</v>
      </c>
      <c r="O375" s="51">
        <v>-0.14357030000000001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9">
        <v>16.396281755955698</v>
      </c>
      <c r="AO375" s="49">
        <v>16.659834371008962</v>
      </c>
      <c r="AP375" s="49">
        <v>14.894600378069956</v>
      </c>
      <c r="AQ375" s="49">
        <v>18.085413633268161</v>
      </c>
      <c r="AR375" s="49">
        <v>20.196203605397635</v>
      </c>
      <c r="AS375" s="49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62">
        <v>373</v>
      </c>
      <c r="B376" s="3" t="s">
        <v>2639</v>
      </c>
      <c r="C376" s="3" t="s">
        <v>2176</v>
      </c>
      <c r="D376" s="28">
        <v>22000</v>
      </c>
      <c r="E376" s="25">
        <v>4.7619049999999996</v>
      </c>
      <c r="F376" s="25">
        <v>7.3170729999999997</v>
      </c>
      <c r="G376" s="25">
        <v>37.5</v>
      </c>
      <c r="H376" s="28">
        <v>115808000000</v>
      </c>
      <c r="I376" s="51">
        <v>5.2639999999999993</v>
      </c>
      <c r="J376" s="51">
        <v>8.0839479999999995</v>
      </c>
      <c r="K376" s="28">
        <v>25</v>
      </c>
      <c r="L376" s="28">
        <v>530500</v>
      </c>
      <c r="M376" s="51">
        <v>6.666666666666667</v>
      </c>
      <c r="N376" s="51">
        <v>1.2526351284489796</v>
      </c>
      <c r="O376" s="51" t="s">
        <v>4942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9">
        <v>14.728754542755052</v>
      </c>
      <c r="AO376" s="49">
        <v>16.478847431090593</v>
      </c>
      <c r="AP376" s="49">
        <v>16.370930179251619</v>
      </c>
      <c r="AQ376" s="49">
        <v>3.9050434746327287</v>
      </c>
      <c r="AR376" s="49">
        <v>0</v>
      </c>
      <c r="AS376" s="49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62">
        <v>374</v>
      </c>
      <c r="B377" s="3" t="s">
        <v>2642</v>
      </c>
      <c r="C377" s="3" t="s">
        <v>2176</v>
      </c>
      <c r="D377" s="6">
        <v>9900</v>
      </c>
      <c r="E377" s="171">
        <v>10</v>
      </c>
      <c r="F377" s="171">
        <v>11.23596</v>
      </c>
      <c r="G377" s="171">
        <v>-1</v>
      </c>
      <c r="H377" s="6">
        <v>59861706300</v>
      </c>
      <c r="I377" s="154">
        <v>6.0466299999999995</v>
      </c>
      <c r="J377" s="154">
        <v>63.596229999999998</v>
      </c>
      <c r="K377" s="6">
        <v>1500</v>
      </c>
      <c r="L377" s="6">
        <v>14850000</v>
      </c>
      <c r="M377" s="154">
        <v>13.396481732070365</v>
      </c>
      <c r="N377" s="154">
        <v>0.58242456522183805</v>
      </c>
      <c r="O377" s="154" t="s">
        <v>4942</v>
      </c>
      <c r="P377" s="172">
        <v>286723.54392700002</v>
      </c>
      <c r="Q377" s="168">
        <v>-6.6889233497146927E-2</v>
      </c>
      <c r="R377" s="172">
        <v>193962.211744</v>
      </c>
      <c r="S377" s="168">
        <v>-0.32352185283611423</v>
      </c>
      <c r="T377" s="172">
        <v>164205.94962999999</v>
      </c>
      <c r="U377" s="168">
        <v>-0.15341267686343801</v>
      </c>
      <c r="V377" s="172">
        <v>11801.499847999999</v>
      </c>
      <c r="W377" s="173">
        <v>0.15647356499427101</v>
      </c>
      <c r="X377" s="172">
        <v>11197.246542000001</v>
      </c>
      <c r="Y377" s="173">
        <v>-5.1201399295226158E-2</v>
      </c>
      <c r="Z377" s="172">
        <v>4276.4416179999998</v>
      </c>
      <c r="AA377" s="173">
        <v>-0.61808096285462677</v>
      </c>
      <c r="AB377" s="172">
        <v>2124</v>
      </c>
      <c r="AC377" s="168">
        <v>0.1364365971107544</v>
      </c>
      <c r="AD377" s="172">
        <v>2106</v>
      </c>
      <c r="AE377" s="168">
        <v>-8.4745762711864181E-3</v>
      </c>
      <c r="AF377" s="172">
        <v>739</v>
      </c>
      <c r="AG377" s="168">
        <v>-0.64909781576448244</v>
      </c>
      <c r="AH377" s="171">
        <v>9.8459110600970092</v>
      </c>
      <c r="AI377" s="171">
        <v>8.6370814250659631</v>
      </c>
      <c r="AJ377" s="171">
        <v>1.9800338326251012</v>
      </c>
      <c r="AK377" s="171">
        <v>12.339838993789421</v>
      </c>
      <c r="AL377" s="171">
        <v>11.498308727346821</v>
      </c>
      <c r="AM377" s="171">
        <v>4.5166412435693779</v>
      </c>
      <c r="AN377" s="170">
        <v>14.508529459510044</v>
      </c>
      <c r="AO377" s="170">
        <v>18.973582430361425</v>
      </c>
      <c r="AP377" s="170">
        <v>23.49542348491822</v>
      </c>
      <c r="AQ377" s="170">
        <v>27.155132340526951</v>
      </c>
      <c r="AR377" s="170">
        <v>30.83370869324688</v>
      </c>
      <c r="AS377" s="170">
        <v>105.40137786469556</v>
      </c>
      <c r="AT377" s="6">
        <v>1000</v>
      </c>
      <c r="AU377" s="6" t="s">
        <v>4748</v>
      </c>
      <c r="AV377" s="6">
        <v>700</v>
      </c>
    </row>
    <row r="378" spans="1:48" x14ac:dyDescent="0.25">
      <c r="A378" s="162">
        <v>375</v>
      </c>
      <c r="B378" s="3" t="s">
        <v>2645</v>
      </c>
      <c r="C378" s="3" t="s">
        <v>2176</v>
      </c>
      <c r="D378" s="28" t="s">
        <v>4942</v>
      </c>
      <c r="E378" s="25" t="s">
        <v>4942</v>
      </c>
      <c r="F378" s="25" t="s">
        <v>4942</v>
      </c>
      <c r="G378" s="25" t="s">
        <v>4942</v>
      </c>
      <c r="H378" s="28" t="s">
        <v>4942</v>
      </c>
      <c r="I378" s="51">
        <v>11</v>
      </c>
      <c r="J378" s="51">
        <v>29.725449999999999</v>
      </c>
      <c r="K378" s="28">
        <v>0</v>
      </c>
      <c r="L378" s="28" t="s">
        <v>4942</v>
      </c>
      <c r="M378" s="51" t="s">
        <v>4942</v>
      </c>
      <c r="N378" s="51" t="s">
        <v>4942</v>
      </c>
      <c r="O378" s="51" t="s">
        <v>4942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4748</v>
      </c>
      <c r="AL378" s="25" t="s">
        <v>4748</v>
      </c>
      <c r="AM378" s="25">
        <v>41.762342491803771</v>
      </c>
      <c r="AN378" s="49">
        <v>23.790177295111071</v>
      </c>
      <c r="AO378" s="49">
        <v>27.046253335553672</v>
      </c>
      <c r="AP378" s="49">
        <v>32.056376805710904</v>
      </c>
      <c r="AQ378" s="49" t="s">
        <v>4748</v>
      </c>
      <c r="AR378" s="49">
        <v>982.86481317929827</v>
      </c>
      <c r="AS378" s="49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62">
        <v>376</v>
      </c>
      <c r="B379" s="3" t="s">
        <v>2648</v>
      </c>
      <c r="C379" s="3" t="s">
        <v>2176</v>
      </c>
      <c r="D379" s="6">
        <v>15600</v>
      </c>
      <c r="E379" s="171">
        <v>-6.0240960000000001</v>
      </c>
      <c r="F379" s="171">
        <v>-4.8780489999999999</v>
      </c>
      <c r="G379" s="171">
        <v>-7.6923079999999997</v>
      </c>
      <c r="H379" s="6">
        <v>3697200000000</v>
      </c>
      <c r="I379" s="154">
        <v>237</v>
      </c>
      <c r="J379" s="154">
        <v>99.986159999999998</v>
      </c>
      <c r="K379" s="6">
        <v>46635.7</v>
      </c>
      <c r="L379" s="6">
        <v>753937500</v>
      </c>
      <c r="M379" s="154" t="s">
        <v>4942</v>
      </c>
      <c r="N379" s="154">
        <v>1.5721342917595296</v>
      </c>
      <c r="O379" s="154">
        <v>1.101685</v>
      </c>
      <c r="P379" s="172" t="s">
        <v>4748</v>
      </c>
      <c r="Q379" s="168" t="s">
        <v>2001</v>
      </c>
      <c r="R379" s="172" t="s">
        <v>4748</v>
      </c>
      <c r="S379" s="168" t="s">
        <v>2001</v>
      </c>
      <c r="T379" s="172" t="s">
        <v>4748</v>
      </c>
      <c r="U379" s="168" t="s">
        <v>4748</v>
      </c>
      <c r="V379" s="172" t="s">
        <v>4748</v>
      </c>
      <c r="W379" s="173" t="s">
        <v>2001</v>
      </c>
      <c r="X379" s="172" t="s">
        <v>4748</v>
      </c>
      <c r="Y379" s="173" t="s">
        <v>2001</v>
      </c>
      <c r="Z379" s="172" t="s">
        <v>4748</v>
      </c>
      <c r="AA379" s="173" t="s">
        <v>4748</v>
      </c>
      <c r="AB379" s="172" t="s">
        <v>4748</v>
      </c>
      <c r="AC379" s="168" t="s">
        <v>2001</v>
      </c>
      <c r="AD379" s="172" t="s">
        <v>4748</v>
      </c>
      <c r="AE379" s="168" t="s">
        <v>2001</v>
      </c>
      <c r="AF379" s="172" t="s">
        <v>4748</v>
      </c>
      <c r="AG379" s="168" t="s">
        <v>4748</v>
      </c>
      <c r="AH379" s="171" t="s">
        <v>4748</v>
      </c>
      <c r="AI379" s="171" t="s">
        <v>4748</v>
      </c>
      <c r="AJ379" s="171" t="s">
        <v>4748</v>
      </c>
      <c r="AK379" s="171" t="s">
        <v>4748</v>
      </c>
      <c r="AL379" s="171" t="s">
        <v>4748</v>
      </c>
      <c r="AM379" s="171" t="s">
        <v>4748</v>
      </c>
      <c r="AN379" s="170" t="s">
        <v>4748</v>
      </c>
      <c r="AO379" s="170" t="s">
        <v>4748</v>
      </c>
      <c r="AP379" s="170" t="s">
        <v>4748</v>
      </c>
      <c r="AQ379" s="170" t="s">
        <v>4748</v>
      </c>
      <c r="AR379" s="170" t="s">
        <v>4748</v>
      </c>
      <c r="AS379" s="170">
        <v>64.321875869506229</v>
      </c>
      <c r="AT379" s="6" t="s">
        <v>4748</v>
      </c>
      <c r="AU379" s="6" t="s">
        <v>4748</v>
      </c>
      <c r="AV379" s="6" t="s">
        <v>4748</v>
      </c>
    </row>
    <row r="380" spans="1:48" x14ac:dyDescent="0.25">
      <c r="A380" s="162">
        <v>377</v>
      </c>
      <c r="B380" s="3" t="s">
        <v>97</v>
      </c>
      <c r="C380" s="3" t="s">
        <v>1</v>
      </c>
      <c r="D380" s="28">
        <v>36650</v>
      </c>
      <c r="E380" s="25">
        <v>-5.7840619999999996</v>
      </c>
      <c r="F380" s="25">
        <v>-10.3912</v>
      </c>
      <c r="G380" s="25">
        <v>-35.588749999999997</v>
      </c>
      <c r="H380" s="28">
        <v>1466000000000</v>
      </c>
      <c r="I380" s="51">
        <v>40</v>
      </c>
      <c r="J380" s="51">
        <v>25.065090000000001</v>
      </c>
      <c r="K380" s="28">
        <v>13787.5</v>
      </c>
      <c r="L380" s="28">
        <v>520350000</v>
      </c>
      <c r="M380" s="51">
        <v>5.2629552805948823</v>
      </c>
      <c r="N380" s="51">
        <v>1.3180558650740666</v>
      </c>
      <c r="O380" s="51">
        <v>0.52664820000000001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9">
        <v>47.192444839009482</v>
      </c>
      <c r="AO380" s="49">
        <v>49.106066444050192</v>
      </c>
      <c r="AP380" s="49">
        <v>49.426477123561263</v>
      </c>
      <c r="AQ380" s="49">
        <v>10.181364909153952</v>
      </c>
      <c r="AR380" s="49">
        <v>6.6798820622834949</v>
      </c>
      <c r="AS380" s="49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62">
        <v>378</v>
      </c>
      <c r="B381" s="3" t="s">
        <v>4800</v>
      </c>
      <c r="C381" s="3" t="s">
        <v>2176</v>
      </c>
      <c r="D381" s="6">
        <v>21100</v>
      </c>
      <c r="E381" s="171">
        <v>38.81579</v>
      </c>
      <c r="F381" s="171">
        <v>20.571429999999999</v>
      </c>
      <c r="G381" s="171" t="s">
        <v>4942</v>
      </c>
      <c r="H381" s="6">
        <v>49479500000.000008</v>
      </c>
      <c r="I381" s="154">
        <v>2.3449999999999998</v>
      </c>
      <c r="J381" s="154">
        <v>100</v>
      </c>
      <c r="K381" s="6">
        <v>5</v>
      </c>
      <c r="L381" s="6">
        <v>105500</v>
      </c>
      <c r="M381" s="154">
        <v>5.612768383051491</v>
      </c>
      <c r="N381" s="154">
        <v>1.231409898470323</v>
      </c>
      <c r="O381" s="154" t="s">
        <v>4942</v>
      </c>
      <c r="P381" s="172" t="s">
        <v>2001</v>
      </c>
      <c r="Q381" s="168" t="s">
        <v>2001</v>
      </c>
      <c r="R381" s="172" t="s">
        <v>2001</v>
      </c>
      <c r="S381" s="168" t="s">
        <v>2001</v>
      </c>
      <c r="T381" s="172" t="s">
        <v>2001</v>
      </c>
      <c r="U381" s="168" t="s">
        <v>2001</v>
      </c>
      <c r="V381" s="172" t="s">
        <v>2001</v>
      </c>
      <c r="W381" s="173" t="s">
        <v>2001</v>
      </c>
      <c r="X381" s="172" t="s">
        <v>2001</v>
      </c>
      <c r="Y381" s="173" t="s">
        <v>2001</v>
      </c>
      <c r="Z381" s="172" t="s">
        <v>2001</v>
      </c>
      <c r="AA381" s="173" t="s">
        <v>2001</v>
      </c>
      <c r="AB381" s="172" t="s">
        <v>2001</v>
      </c>
      <c r="AC381" s="168" t="s">
        <v>2001</v>
      </c>
      <c r="AD381" s="172" t="s">
        <v>2001</v>
      </c>
      <c r="AE381" s="168" t="s">
        <v>2001</v>
      </c>
      <c r="AF381" s="172" t="s">
        <v>2001</v>
      </c>
      <c r="AG381" s="168" t="s">
        <v>2001</v>
      </c>
      <c r="AH381" s="171" t="s">
        <v>2001</v>
      </c>
      <c r="AI381" s="171" t="s">
        <v>2001</v>
      </c>
      <c r="AJ381" s="171" t="s">
        <v>2001</v>
      </c>
      <c r="AK381" s="171" t="s">
        <v>2001</v>
      </c>
      <c r="AL381" s="171" t="s">
        <v>2001</v>
      </c>
      <c r="AM381" s="171" t="s">
        <v>2001</v>
      </c>
      <c r="AN381" s="170" t="s">
        <v>2001</v>
      </c>
      <c r="AO381" s="170" t="s">
        <v>2001</v>
      </c>
      <c r="AP381" s="170" t="s">
        <v>2001</v>
      </c>
      <c r="AQ381" s="170" t="s">
        <v>2001</v>
      </c>
      <c r="AR381" s="170" t="s">
        <v>2001</v>
      </c>
      <c r="AS381" s="170" t="s">
        <v>2001</v>
      </c>
      <c r="AT381" s="6" t="s">
        <v>2001</v>
      </c>
      <c r="AU381" s="6" t="s">
        <v>2001</v>
      </c>
      <c r="AV381" s="6" t="s">
        <v>2001</v>
      </c>
    </row>
    <row r="382" spans="1:48" x14ac:dyDescent="0.25">
      <c r="A382" s="162">
        <v>379</v>
      </c>
      <c r="B382" s="3" t="s">
        <v>4837</v>
      </c>
      <c r="C382" s="3" t="s">
        <v>2176</v>
      </c>
      <c r="D382" s="28" t="s">
        <v>4942</v>
      </c>
      <c r="E382" s="25" t="s">
        <v>4942</v>
      </c>
      <c r="F382" s="25" t="s">
        <v>4942</v>
      </c>
      <c r="G382" s="25" t="s">
        <v>4942</v>
      </c>
      <c r="H382" s="28" t="s">
        <v>4942</v>
      </c>
      <c r="I382" s="51">
        <v>4.95</v>
      </c>
      <c r="J382" s="51">
        <v>100</v>
      </c>
      <c r="K382" s="28" t="s">
        <v>4942</v>
      </c>
      <c r="L382" s="28" t="s">
        <v>4942</v>
      </c>
      <c r="M382" s="51" t="s">
        <v>4942</v>
      </c>
      <c r="N382" s="51" t="s">
        <v>4942</v>
      </c>
      <c r="O382" s="51" t="s">
        <v>4942</v>
      </c>
      <c r="P382" s="30" t="s">
        <v>2001</v>
      </c>
      <c r="Q382" s="27" t="s">
        <v>2001</v>
      </c>
      <c r="R382" s="30" t="s">
        <v>2001</v>
      </c>
      <c r="S382" s="27" t="s">
        <v>2001</v>
      </c>
      <c r="T382" s="30" t="s">
        <v>2001</v>
      </c>
      <c r="U382" s="27" t="s">
        <v>2001</v>
      </c>
      <c r="V382" s="30" t="s">
        <v>2001</v>
      </c>
      <c r="W382" s="32" t="s">
        <v>2001</v>
      </c>
      <c r="X382" s="30" t="s">
        <v>2001</v>
      </c>
      <c r="Y382" s="32" t="s">
        <v>2001</v>
      </c>
      <c r="Z382" s="30" t="s">
        <v>2001</v>
      </c>
      <c r="AA382" s="32" t="s">
        <v>2001</v>
      </c>
      <c r="AB382" s="30" t="s">
        <v>2001</v>
      </c>
      <c r="AC382" s="27" t="s">
        <v>2001</v>
      </c>
      <c r="AD382" s="30" t="s">
        <v>2001</v>
      </c>
      <c r="AE382" s="27" t="s">
        <v>2001</v>
      </c>
      <c r="AF382" s="30" t="s">
        <v>2001</v>
      </c>
      <c r="AG382" s="27" t="s">
        <v>2001</v>
      </c>
      <c r="AH382" s="25" t="s">
        <v>2001</v>
      </c>
      <c r="AI382" s="25" t="s">
        <v>2001</v>
      </c>
      <c r="AJ382" s="25" t="s">
        <v>2001</v>
      </c>
      <c r="AK382" s="25" t="s">
        <v>2001</v>
      </c>
      <c r="AL382" s="25" t="s">
        <v>2001</v>
      </c>
      <c r="AM382" s="25" t="s">
        <v>2001</v>
      </c>
      <c r="AN382" s="49" t="s">
        <v>2001</v>
      </c>
      <c r="AO382" s="49" t="s">
        <v>2001</v>
      </c>
      <c r="AP382" s="49" t="s">
        <v>2001</v>
      </c>
      <c r="AQ382" s="49" t="s">
        <v>2001</v>
      </c>
      <c r="AR382" s="49" t="s">
        <v>2001</v>
      </c>
      <c r="AS382" s="49" t="s">
        <v>2001</v>
      </c>
      <c r="AT382" s="28" t="s">
        <v>2001</v>
      </c>
      <c r="AU382" s="28" t="s">
        <v>2001</v>
      </c>
      <c r="AV382" s="28" t="s">
        <v>2001</v>
      </c>
    </row>
    <row r="383" spans="1:48" x14ac:dyDescent="0.25">
      <c r="A383" s="162">
        <v>380</v>
      </c>
      <c r="B383" s="3" t="s">
        <v>98</v>
      </c>
      <c r="C383" s="3" t="s">
        <v>1</v>
      </c>
      <c r="D383" s="6">
        <v>20550</v>
      </c>
      <c r="E383" s="171">
        <v>-11.802580000000001</v>
      </c>
      <c r="F383" s="171">
        <v>-11.802580000000001</v>
      </c>
      <c r="G383" s="171">
        <v>-26.280950000000001</v>
      </c>
      <c r="H383" s="6">
        <v>7188828865800</v>
      </c>
      <c r="I383" s="154">
        <v>349.82139999999998</v>
      </c>
      <c r="J383" s="154">
        <v>66.766859999999994</v>
      </c>
      <c r="K383" s="6">
        <v>784583</v>
      </c>
      <c r="L383" s="6">
        <v>17283050000</v>
      </c>
      <c r="M383" s="154">
        <v>6.1084406699511344</v>
      </c>
      <c r="N383" s="154">
        <v>1.3764508810486029</v>
      </c>
      <c r="O383" s="154">
        <v>1.2929459999999999</v>
      </c>
      <c r="P383" s="172">
        <v>1394504.777668</v>
      </c>
      <c r="Q383" s="168">
        <v>1.754954692777229</v>
      </c>
      <c r="R383" s="172">
        <v>2506516.8574600001</v>
      </c>
      <c r="S383" s="168">
        <v>0.797424359959235</v>
      </c>
      <c r="T383" s="172">
        <v>2879241.389947</v>
      </c>
      <c r="U383" s="168">
        <v>0.14870218461834062</v>
      </c>
      <c r="V383" s="172">
        <v>336628.53635000001</v>
      </c>
      <c r="W383" s="173">
        <v>1.005717281961199</v>
      </c>
      <c r="X383" s="172">
        <v>537203.53104999999</v>
      </c>
      <c r="Y383" s="173">
        <v>0.59583479426550401</v>
      </c>
      <c r="Z383" s="172">
        <v>750890.74550900003</v>
      </c>
      <c r="AA383" s="173">
        <v>0.39777701021684309</v>
      </c>
      <c r="AB383" s="172">
        <v>1662.2087586246812</v>
      </c>
      <c r="AC383" s="168">
        <v>0.44997885313086128</v>
      </c>
      <c r="AD383" s="172">
        <v>2153.4694777903333</v>
      </c>
      <c r="AE383" s="168">
        <v>0.29554694415888139</v>
      </c>
      <c r="AF383" s="172">
        <v>2192.9203539823011</v>
      </c>
      <c r="AG383" s="168">
        <v>1.8319682075293785E-2</v>
      </c>
      <c r="AH383" s="171">
        <v>11.741900197520939</v>
      </c>
      <c r="AI383" s="171">
        <v>11.759969285835128</v>
      </c>
      <c r="AJ383" s="171">
        <v>9.4886150738626256</v>
      </c>
      <c r="AK383" s="171">
        <v>26.028823233394615</v>
      </c>
      <c r="AL383" s="171">
        <v>21.138793592691005</v>
      </c>
      <c r="AM383" s="171">
        <v>21.277069910930507</v>
      </c>
      <c r="AN383" s="170">
        <v>47.274475709967867</v>
      </c>
      <c r="AO383" s="170">
        <v>41.95612179088576</v>
      </c>
      <c r="AP383" s="170">
        <v>60.078372548535832</v>
      </c>
      <c r="AQ383" s="170">
        <v>24.761432804755902</v>
      </c>
      <c r="AR383" s="170">
        <v>19.338246058026478</v>
      </c>
      <c r="AS383" s="170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62">
        <v>381</v>
      </c>
      <c r="B384" s="3" t="s">
        <v>2651</v>
      </c>
      <c r="C384" s="3" t="s">
        <v>2176</v>
      </c>
      <c r="D384" s="28" t="s">
        <v>4942</v>
      </c>
      <c r="E384" s="25" t="s">
        <v>4942</v>
      </c>
      <c r="F384" s="25" t="s">
        <v>4942</v>
      </c>
      <c r="G384" s="25" t="s">
        <v>4942</v>
      </c>
      <c r="H384" s="28" t="s">
        <v>4942</v>
      </c>
      <c r="I384" s="51">
        <v>2.9579</v>
      </c>
      <c r="J384" s="51" t="s">
        <v>4942</v>
      </c>
      <c r="K384" s="28">
        <v>0</v>
      </c>
      <c r="L384" s="28" t="s">
        <v>4942</v>
      </c>
      <c r="M384" s="51" t="s">
        <v>4942</v>
      </c>
      <c r="N384" s="51" t="s">
        <v>4942</v>
      </c>
      <c r="O384" s="51" t="s">
        <v>4942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9">
        <v>13.59646982562438</v>
      </c>
      <c r="AO384" s="49">
        <v>19.92744434067021</v>
      </c>
      <c r="AP384" s="49">
        <v>7.2524269966933623</v>
      </c>
      <c r="AQ384" s="49">
        <v>189.84832735370364</v>
      </c>
      <c r="AR384" s="49">
        <v>197.74068921323467</v>
      </c>
      <c r="AS384" s="49">
        <v>207.75337509878233</v>
      </c>
      <c r="AT384" s="28">
        <v>0</v>
      </c>
      <c r="AU384" s="28" t="s">
        <v>4748</v>
      </c>
      <c r="AV384" s="28">
        <v>0</v>
      </c>
    </row>
    <row r="385" spans="1:48" x14ac:dyDescent="0.25">
      <c r="A385" s="162">
        <v>382</v>
      </c>
      <c r="B385" s="3" t="s">
        <v>391</v>
      </c>
      <c r="C385" s="3" t="s">
        <v>694</v>
      </c>
      <c r="D385" s="28">
        <v>12500</v>
      </c>
      <c r="E385" s="25">
        <v>0</v>
      </c>
      <c r="F385" s="25">
        <v>7.7586209999999998</v>
      </c>
      <c r="G385" s="25">
        <v>-7.4074070000000001</v>
      </c>
      <c r="H385" s="28">
        <v>324837837500</v>
      </c>
      <c r="I385" s="51">
        <v>25.987029999999997</v>
      </c>
      <c r="J385" s="51">
        <v>48.774630000000002</v>
      </c>
      <c r="K385" s="28">
        <v>1179.4000000000001</v>
      </c>
      <c r="L385" s="28">
        <v>14298500</v>
      </c>
      <c r="M385" s="51">
        <v>9.4768764215314629</v>
      </c>
      <c r="N385" s="51">
        <v>0.87233386054654938</v>
      </c>
      <c r="O385" s="51">
        <v>0.52806399999999998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9">
        <v>43.237011909239428</v>
      </c>
      <c r="AO385" s="49">
        <v>38.291563873208503</v>
      </c>
      <c r="AP385" s="49">
        <v>27.115468831520428</v>
      </c>
      <c r="AQ385" s="49">
        <v>0</v>
      </c>
      <c r="AR385" s="49">
        <v>0</v>
      </c>
      <c r="AS385" s="49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62">
        <v>383</v>
      </c>
      <c r="B386" s="3" t="s">
        <v>99</v>
      </c>
      <c r="C386" s="3" t="s">
        <v>1</v>
      </c>
      <c r="D386" s="28">
        <v>3440</v>
      </c>
      <c r="E386" s="25">
        <v>-1.714286</v>
      </c>
      <c r="F386" s="25">
        <v>-6.5217390000000002</v>
      </c>
      <c r="G386" s="25">
        <v>-10.41667</v>
      </c>
      <c r="H386" s="28">
        <v>34056000000</v>
      </c>
      <c r="I386" s="51">
        <v>9.9</v>
      </c>
      <c r="J386" s="51">
        <v>34.045560000000002</v>
      </c>
      <c r="K386" s="28">
        <v>1308</v>
      </c>
      <c r="L386" s="28">
        <v>4355120</v>
      </c>
      <c r="M386" s="51" t="s">
        <v>4942</v>
      </c>
      <c r="N386" s="51">
        <v>0.29510780596860137</v>
      </c>
      <c r="O386" s="51">
        <v>0.36891980000000002</v>
      </c>
      <c r="P386" s="30">
        <v>534520.35463700001</v>
      </c>
      <c r="Q386" s="27">
        <v>-0.22614416576831786</v>
      </c>
      <c r="R386" s="30">
        <v>470613.248448</v>
      </c>
      <c r="S386" s="27">
        <v>-0.11955972421742511</v>
      </c>
      <c r="T386" s="30">
        <v>297921.60076100001</v>
      </c>
      <c r="U386" s="27">
        <v>-0.36695024684601796</v>
      </c>
      <c r="V386" s="30">
        <v>3970.5917810000001</v>
      </c>
      <c r="W386" s="32">
        <v>-0.22398358456357814</v>
      </c>
      <c r="X386" s="30">
        <v>5599.9960090000004</v>
      </c>
      <c r="Y386" s="32">
        <v>0.41036810578135841</v>
      </c>
      <c r="Z386" s="30">
        <v>5897.8250609999996</v>
      </c>
      <c r="AA386" s="32">
        <v>5.3183797188666733E-2</v>
      </c>
      <c r="AB386" s="30">
        <v>401</v>
      </c>
      <c r="AC386" s="27">
        <v>-0.22437137330754353</v>
      </c>
      <c r="AD386" s="30">
        <v>566</v>
      </c>
      <c r="AE386" s="27">
        <v>0.41147132169576062</v>
      </c>
      <c r="AF386" s="30">
        <v>596</v>
      </c>
      <c r="AG386" s="27">
        <v>5.3003533568904596E-2</v>
      </c>
      <c r="AH386" s="25">
        <v>2.2523551834855238</v>
      </c>
      <c r="AI386" s="25">
        <v>3.2782261088274458</v>
      </c>
      <c r="AJ386" s="25">
        <v>3.4083187644996085</v>
      </c>
      <c r="AK386" s="25">
        <v>3.6247446541677908</v>
      </c>
      <c r="AL386" s="25">
        <v>4.9070225381535995</v>
      </c>
      <c r="AM386" s="25">
        <v>4.9269257227403775</v>
      </c>
      <c r="AN386" s="49">
        <v>6.4317578187171653</v>
      </c>
      <c r="AO386" s="49">
        <v>6.888819918460543</v>
      </c>
      <c r="AP386" s="49">
        <v>8.493248160041567</v>
      </c>
      <c r="AQ386" s="49">
        <v>0.10076172816423341</v>
      </c>
      <c r="AR386" s="49">
        <v>0</v>
      </c>
      <c r="AS386" s="49">
        <v>0</v>
      </c>
      <c r="AT386" s="28">
        <v>0</v>
      </c>
      <c r="AU386" s="28">
        <v>0</v>
      </c>
      <c r="AV386" s="28">
        <v>0</v>
      </c>
    </row>
    <row r="387" spans="1:48" x14ac:dyDescent="0.25">
      <c r="A387" s="162">
        <v>384</v>
      </c>
      <c r="B387" s="3" t="s">
        <v>392</v>
      </c>
      <c r="C387" s="3" t="s">
        <v>694</v>
      </c>
      <c r="D387" s="28">
        <v>3500</v>
      </c>
      <c r="E387" s="25">
        <v>16.66667</v>
      </c>
      <c r="F387" s="25">
        <v>59.090910000000001</v>
      </c>
      <c r="G387" s="25">
        <v>40</v>
      </c>
      <c r="H387" s="28">
        <v>18885947500</v>
      </c>
      <c r="I387" s="51">
        <v>5.3959799999999998</v>
      </c>
      <c r="J387" s="51">
        <v>58.127090000000003</v>
      </c>
      <c r="K387" s="28">
        <v>1395</v>
      </c>
      <c r="L387" s="28">
        <v>4497500</v>
      </c>
      <c r="M387" s="51" t="s">
        <v>4942</v>
      </c>
      <c r="N387" s="51">
        <v>0.35276135277105802</v>
      </c>
      <c r="O387" s="51">
        <v>0.29647040000000002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9">
        <v>33.318416549180455</v>
      </c>
      <c r="AO387" s="49">
        <v>28.110831382199684</v>
      </c>
      <c r="AP387" s="49">
        <v>14.547082657506373</v>
      </c>
      <c r="AQ387" s="49">
        <v>70.152327397604921</v>
      </c>
      <c r="AR387" s="49">
        <v>107.11903532385911</v>
      </c>
      <c r="AS387" s="49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62">
        <v>385</v>
      </c>
      <c r="B388" s="3" t="s">
        <v>2654</v>
      </c>
      <c r="C388" s="3" t="s">
        <v>2176</v>
      </c>
      <c r="D388" s="28">
        <v>19500</v>
      </c>
      <c r="E388" s="25">
        <v>-16.309010000000001</v>
      </c>
      <c r="F388" s="25">
        <v>132.1429</v>
      </c>
      <c r="G388" s="25">
        <v>-26.415089999999999</v>
      </c>
      <c r="H388" s="28">
        <v>56117100000.000008</v>
      </c>
      <c r="I388" s="51">
        <v>2.8777999999999997</v>
      </c>
      <c r="J388" s="51">
        <v>76.895539999999997</v>
      </c>
      <c r="K388" s="28">
        <v>60</v>
      </c>
      <c r="L388" s="28">
        <v>1322000</v>
      </c>
      <c r="M388" s="51">
        <v>7.0806100217864927</v>
      </c>
      <c r="N388" s="51">
        <v>1.5993532331361748</v>
      </c>
      <c r="O388" s="51" t="s">
        <v>4942</v>
      </c>
      <c r="P388" s="30">
        <v>18345.702687000001</v>
      </c>
      <c r="Q388" s="27" t="s">
        <v>2001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2001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2001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4748</v>
      </c>
      <c r="AI388" s="25">
        <v>4.3213508806712246</v>
      </c>
      <c r="AJ388" s="25">
        <v>11.05696993816516</v>
      </c>
      <c r="AK388" s="25" t="s">
        <v>4748</v>
      </c>
      <c r="AL388" s="25">
        <v>17.618676645464426</v>
      </c>
      <c r="AM388" s="25">
        <v>34.910478708379102</v>
      </c>
      <c r="AN388" s="49">
        <v>52.136315491353315</v>
      </c>
      <c r="AO388" s="49">
        <v>54.471873331195894</v>
      </c>
      <c r="AP388" s="49">
        <v>63.816420606153244</v>
      </c>
      <c r="AQ388" s="49">
        <v>310.67373607950378</v>
      </c>
      <c r="AR388" s="49">
        <v>247.77335952081302</v>
      </c>
      <c r="AS388" s="49">
        <v>177.98098898292844</v>
      </c>
      <c r="AT388" s="28" t="s">
        <v>4748</v>
      </c>
      <c r="AU388" s="28" t="s">
        <v>4748</v>
      </c>
      <c r="AV388" s="28">
        <v>3800</v>
      </c>
    </row>
    <row r="389" spans="1:48" x14ac:dyDescent="0.25">
      <c r="A389" s="162">
        <v>386</v>
      </c>
      <c r="B389" s="3" t="s">
        <v>393</v>
      </c>
      <c r="C389" s="3" t="s">
        <v>694</v>
      </c>
      <c r="D389" s="6">
        <v>10500</v>
      </c>
      <c r="E389" s="171">
        <v>-7.8947370000000001</v>
      </c>
      <c r="F389" s="171">
        <v>-3.6697250000000001</v>
      </c>
      <c r="G389" s="171">
        <v>5</v>
      </c>
      <c r="H389" s="6">
        <v>104638632000</v>
      </c>
      <c r="I389" s="154">
        <v>9.9655799999999992</v>
      </c>
      <c r="J389" s="154">
        <v>29.350519999999999</v>
      </c>
      <c r="K389" s="6">
        <v>660</v>
      </c>
      <c r="L389" s="6">
        <v>7550000</v>
      </c>
      <c r="M389" s="154">
        <v>10.283867011053326</v>
      </c>
      <c r="N389" s="154">
        <v>0.84086324576933313</v>
      </c>
      <c r="O389" s="154">
        <v>0.54781100000000005</v>
      </c>
      <c r="P389" s="172">
        <v>145681.22606799999</v>
      </c>
      <c r="Q389" s="168">
        <v>0.12306215538135112</v>
      </c>
      <c r="R389" s="172">
        <v>174940.46979199999</v>
      </c>
      <c r="S389" s="168">
        <v>0.20084429897880307</v>
      </c>
      <c r="T389" s="172">
        <v>187659.200194</v>
      </c>
      <c r="U389" s="168">
        <v>7.2703191074782639E-2</v>
      </c>
      <c r="V389" s="172">
        <v>8211.6141690000004</v>
      </c>
      <c r="W389" s="173">
        <v>0.55177634661862562</v>
      </c>
      <c r="X389" s="172">
        <v>11665.829293000001</v>
      </c>
      <c r="Y389" s="173">
        <v>0.42064995418807527</v>
      </c>
      <c r="Z389" s="172">
        <v>11912.764826000001</v>
      </c>
      <c r="AA389" s="173">
        <v>2.1167422117874791E-2</v>
      </c>
      <c r="AB389" s="172">
        <v>902.37518299999999</v>
      </c>
      <c r="AC389" s="168">
        <v>0.46252055591572128</v>
      </c>
      <c r="AD389" s="172">
        <v>995</v>
      </c>
      <c r="AE389" s="168">
        <v>0.10264557220208936</v>
      </c>
      <c r="AF389" s="172">
        <v>1016</v>
      </c>
      <c r="AG389" s="168">
        <v>2.1105527638190954E-2</v>
      </c>
      <c r="AH389" s="171">
        <v>5.880271578684539</v>
      </c>
      <c r="AI389" s="171">
        <v>7.2574351308314604</v>
      </c>
      <c r="AJ389" s="171">
        <v>7.4057403483572593</v>
      </c>
      <c r="AK389" s="171">
        <v>6.1839638820222911</v>
      </c>
      <c r="AL389" s="171">
        <v>8.0236687803121676</v>
      </c>
      <c r="AM389" s="171">
        <v>8.0599138878629795</v>
      </c>
      <c r="AN389" s="170">
        <v>30.044595755646419</v>
      </c>
      <c r="AO389" s="170">
        <v>27.008254621230389</v>
      </c>
      <c r="AP389" s="170">
        <v>28.993178181380518</v>
      </c>
      <c r="AQ389" s="170">
        <v>0</v>
      </c>
      <c r="AR389" s="170">
        <v>0</v>
      </c>
      <c r="AS389" s="170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62">
        <v>387</v>
      </c>
      <c r="B390" s="3" t="s">
        <v>394</v>
      </c>
      <c r="C390" s="3" t="s">
        <v>694</v>
      </c>
      <c r="D390" s="28">
        <v>13800</v>
      </c>
      <c r="E390" s="25">
        <v>9.5238099999999992</v>
      </c>
      <c r="F390" s="25">
        <v>-8.6092720000000007</v>
      </c>
      <c r="G390" s="25">
        <v>-1.428571</v>
      </c>
      <c r="H390" s="28">
        <v>24288000000</v>
      </c>
      <c r="I390" s="51">
        <v>1.76</v>
      </c>
      <c r="J390" s="51">
        <v>27.903410000000001</v>
      </c>
      <c r="K390" s="28">
        <v>60</v>
      </c>
      <c r="L390" s="28">
        <v>847000</v>
      </c>
      <c r="M390" s="51">
        <v>7.2442639126982167</v>
      </c>
      <c r="N390" s="51">
        <v>0.81658902552691448</v>
      </c>
      <c r="O390" s="51" t="s">
        <v>4942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9">
        <v>26.417095370755128</v>
      </c>
      <c r="AO390" s="49">
        <v>26.247718565175425</v>
      </c>
      <c r="AP390" s="49">
        <v>26.643816471813832</v>
      </c>
      <c r="AQ390" s="49">
        <v>0</v>
      </c>
      <c r="AR390" s="49">
        <v>0</v>
      </c>
      <c r="AS390" s="49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62">
        <v>388</v>
      </c>
      <c r="B391" s="3" t="s">
        <v>395</v>
      </c>
      <c r="C391" s="3" t="s">
        <v>2176</v>
      </c>
      <c r="D391" s="28">
        <v>2900</v>
      </c>
      <c r="E391" s="25">
        <v>16</v>
      </c>
      <c r="F391" s="25">
        <v>-34.090910000000001</v>
      </c>
      <c r="G391" s="25">
        <v>-12.12121</v>
      </c>
      <c r="H391" s="28">
        <v>31552000000.000004</v>
      </c>
      <c r="I391" s="51">
        <v>10.879999999999999</v>
      </c>
      <c r="J391" s="51">
        <v>55.921419999999998</v>
      </c>
      <c r="K391" s="28">
        <v>320</v>
      </c>
      <c r="L391" s="28">
        <v>783000</v>
      </c>
      <c r="M391" s="51">
        <v>5.0877192982456139</v>
      </c>
      <c r="N391" s="51">
        <v>0.19285638382419149</v>
      </c>
      <c r="O391" s="51" t="s">
        <v>4942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4748</v>
      </c>
      <c r="U391" s="27" t="s">
        <v>4748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4748</v>
      </c>
      <c r="AA391" s="32" t="s">
        <v>4748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4748</v>
      </c>
      <c r="AG391" s="27" t="s">
        <v>4748</v>
      </c>
      <c r="AH391" s="25">
        <v>3.8841944588312636</v>
      </c>
      <c r="AI391" s="25">
        <v>2.8111044161377938</v>
      </c>
      <c r="AJ391" s="25" t="s">
        <v>4748</v>
      </c>
      <c r="AK391" s="25">
        <v>3.9306043800904744</v>
      </c>
      <c r="AL391" s="25">
        <v>2.8508060040483523</v>
      </c>
      <c r="AM391" s="25" t="s">
        <v>4748</v>
      </c>
      <c r="AN391" s="49">
        <v>8.7043024297481111</v>
      </c>
      <c r="AO391" s="49">
        <v>11.681489715442739</v>
      </c>
      <c r="AP391" s="49" t="s">
        <v>4748</v>
      </c>
      <c r="AQ391" s="49">
        <v>0</v>
      </c>
      <c r="AR391" s="49">
        <v>0</v>
      </c>
      <c r="AS391" s="49" t="s">
        <v>4748</v>
      </c>
      <c r="AT391" s="28" t="s">
        <v>4748</v>
      </c>
      <c r="AU391" s="28" t="s">
        <v>4748</v>
      </c>
      <c r="AV391" s="28" t="s">
        <v>4748</v>
      </c>
    </row>
    <row r="392" spans="1:48" x14ac:dyDescent="0.25">
      <c r="A392" s="162">
        <v>389</v>
      </c>
      <c r="B392" s="3" t="s">
        <v>100</v>
      </c>
      <c r="C392" s="3" t="s">
        <v>1</v>
      </c>
      <c r="D392" s="6">
        <v>17400</v>
      </c>
      <c r="E392" s="171">
        <v>-0.57142859999999995</v>
      </c>
      <c r="F392" s="171">
        <v>-2.5210080000000001</v>
      </c>
      <c r="G392" s="171">
        <v>16</v>
      </c>
      <c r="H392" s="6">
        <v>21392132529600</v>
      </c>
      <c r="I392" s="154">
        <v>1229.433</v>
      </c>
      <c r="J392" s="154">
        <v>78.983710000000002</v>
      </c>
      <c r="K392" s="6">
        <v>180043.5</v>
      </c>
      <c r="L392" s="6">
        <v>3113050000</v>
      </c>
      <c r="M392" s="154">
        <v>43.073980670833386</v>
      </c>
      <c r="N392" s="154">
        <v>1.404052030831983</v>
      </c>
      <c r="O392" s="154">
        <v>0.69283709999999998</v>
      </c>
      <c r="P392" s="172">
        <v>9278507</v>
      </c>
      <c r="Q392" s="168">
        <v>-3.0919865460228291E-3</v>
      </c>
      <c r="R392" s="172">
        <v>9348521</v>
      </c>
      <c r="S392" s="168">
        <v>7.5458260687846224E-3</v>
      </c>
      <c r="T392" s="172">
        <v>10666570</v>
      </c>
      <c r="U392" s="168">
        <v>0.14099010955850663</v>
      </c>
      <c r="V392" s="172">
        <v>39994</v>
      </c>
      <c r="W392" s="173">
        <v>-0.88268526775238187</v>
      </c>
      <c r="X392" s="172">
        <v>308932</v>
      </c>
      <c r="Y392" s="173">
        <v>6.7244586688003203</v>
      </c>
      <c r="Z392" s="172">
        <v>822830</v>
      </c>
      <c r="AA392" s="173">
        <v>1.6634663938989811</v>
      </c>
      <c r="AB392" s="172">
        <v>33</v>
      </c>
      <c r="AC392" s="168">
        <v>-0.88086642599277976</v>
      </c>
      <c r="AD392" s="172">
        <v>251</v>
      </c>
      <c r="AE392" s="168">
        <v>6.6060606060606064</v>
      </c>
      <c r="AF392" s="172">
        <v>669</v>
      </c>
      <c r="AG392" s="168">
        <v>1.6653386454183268</v>
      </c>
      <c r="AH392" s="171">
        <v>2.8066463116620727E-2</v>
      </c>
      <c r="AI392" s="171">
        <v>0.2435880616413289</v>
      </c>
      <c r="AJ392" s="171">
        <v>0.59159999899630111</v>
      </c>
      <c r="AK392" s="171">
        <v>0.30454856694494398</v>
      </c>
      <c r="AL392" s="171">
        <v>2.323396184128689</v>
      </c>
      <c r="AM392" s="171">
        <v>5.9410966223338963</v>
      </c>
      <c r="AN392" s="170" t="s">
        <v>4748</v>
      </c>
      <c r="AO392" s="170" t="s">
        <v>4748</v>
      </c>
      <c r="AP392" s="170" t="s">
        <v>4748</v>
      </c>
      <c r="AQ392" s="170">
        <v>87.325200740281971</v>
      </c>
      <c r="AR392" s="170">
        <v>56.482527797505419</v>
      </c>
      <c r="AS392" s="170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62">
        <v>390</v>
      </c>
      <c r="B393" s="3" t="s">
        <v>2657</v>
      </c>
      <c r="C393" s="3" t="s">
        <v>2176</v>
      </c>
      <c r="D393" s="6">
        <v>7300</v>
      </c>
      <c r="E393" s="171">
        <v>-10.97561</v>
      </c>
      <c r="F393" s="171">
        <v>-23.157889999999998</v>
      </c>
      <c r="G393" s="171">
        <v>-10.97561</v>
      </c>
      <c r="H393" s="6">
        <v>267743158500.00003</v>
      </c>
      <c r="I393" s="154">
        <v>36.677149999999997</v>
      </c>
      <c r="J393" s="154">
        <v>99.699060000000003</v>
      </c>
      <c r="K393" s="6">
        <v>385</v>
      </c>
      <c r="L393" s="6">
        <v>3232000</v>
      </c>
      <c r="M393" s="154">
        <v>182.5</v>
      </c>
      <c r="N393" s="154">
        <v>0.70958299938593095</v>
      </c>
      <c r="O393" s="154" t="s">
        <v>4942</v>
      </c>
      <c r="P393" s="172">
        <v>2559.4046969999999</v>
      </c>
      <c r="Q393" s="168" t="s">
        <v>2001</v>
      </c>
      <c r="R393" s="172">
        <v>2121.6205289999998</v>
      </c>
      <c r="S393" s="168">
        <v>-0.17104921644988302</v>
      </c>
      <c r="T393" s="172">
        <v>6612.6691559999999</v>
      </c>
      <c r="U393" s="168">
        <v>2.1168010799352519</v>
      </c>
      <c r="V393" s="172">
        <v>359.57010000000002</v>
      </c>
      <c r="W393" s="173" t="s">
        <v>2001</v>
      </c>
      <c r="X393" s="172">
        <v>950.67735200000004</v>
      </c>
      <c r="Y393" s="173">
        <v>1.6439277125656444</v>
      </c>
      <c r="Z393" s="172">
        <v>1163.9633980000001</v>
      </c>
      <c r="AA393" s="173">
        <v>0.22435166415955604</v>
      </c>
      <c r="AB393" s="172">
        <v>10</v>
      </c>
      <c r="AC393" s="168" t="s">
        <v>2001</v>
      </c>
      <c r="AD393" s="172">
        <v>26</v>
      </c>
      <c r="AE393" s="168">
        <v>1.6</v>
      </c>
      <c r="AF393" s="172">
        <v>30</v>
      </c>
      <c r="AG393" s="168">
        <v>0.15384615384615385</v>
      </c>
      <c r="AH393" s="171" t="s">
        <v>4748</v>
      </c>
      <c r="AI393" s="171">
        <v>0.23190551278903884</v>
      </c>
      <c r="AJ393" s="171">
        <v>0.28596169679518807</v>
      </c>
      <c r="AK393" s="171" t="s">
        <v>4748</v>
      </c>
      <c r="AL393" s="171">
        <v>0.25348603660617558</v>
      </c>
      <c r="AM393" s="171">
        <v>0.29615716055567054</v>
      </c>
      <c r="AN393" s="170">
        <v>11.683701305639971</v>
      </c>
      <c r="AO393" s="170">
        <v>33.11515982224924</v>
      </c>
      <c r="AP393" s="170">
        <v>22.642740074806788</v>
      </c>
      <c r="AQ393" s="170">
        <v>0</v>
      </c>
      <c r="AR393" s="170">
        <v>0</v>
      </c>
      <c r="AS393" s="170">
        <v>0</v>
      </c>
      <c r="AT393" s="6" t="s">
        <v>4748</v>
      </c>
      <c r="AU393" s="6">
        <v>0</v>
      </c>
      <c r="AV393" s="6" t="s">
        <v>4748</v>
      </c>
    </row>
    <row r="394" spans="1:48" x14ac:dyDescent="0.25">
      <c r="A394" s="162">
        <v>391</v>
      </c>
      <c r="B394" s="3" t="s">
        <v>396</v>
      </c>
      <c r="C394" s="3" t="s">
        <v>694</v>
      </c>
      <c r="D394" s="28">
        <v>12900</v>
      </c>
      <c r="E394" s="25">
        <v>0</v>
      </c>
      <c r="F394" s="25">
        <v>-10.41667</v>
      </c>
      <c r="G394" s="25">
        <v>0.78125</v>
      </c>
      <c r="H394" s="28">
        <v>193500000000</v>
      </c>
      <c r="I394" s="51">
        <v>15</v>
      </c>
      <c r="J394" s="51">
        <v>41.459209999999999</v>
      </c>
      <c r="K394" s="28">
        <v>1089.75</v>
      </c>
      <c r="L394" s="28">
        <v>13889500</v>
      </c>
      <c r="M394" s="51">
        <v>4.6844777237456601</v>
      </c>
      <c r="N394" s="51">
        <v>0.73923568403227036</v>
      </c>
      <c r="O394" s="51">
        <v>0.44222470000000003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9">
        <v>24.606862382843776</v>
      </c>
      <c r="AO394" s="49">
        <v>27.554909061085898</v>
      </c>
      <c r="AP394" s="49">
        <v>27.639862045712714</v>
      </c>
      <c r="AQ394" s="49">
        <v>40.054893741396107</v>
      </c>
      <c r="AR394" s="49">
        <v>51.083392590957189</v>
      </c>
      <c r="AS394" s="49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62">
        <v>392</v>
      </c>
      <c r="B395" s="3" t="s">
        <v>2660</v>
      </c>
      <c r="C395" s="3" t="s">
        <v>2176</v>
      </c>
      <c r="D395" s="28">
        <v>3300</v>
      </c>
      <c r="E395" s="25">
        <v>6.451613</v>
      </c>
      <c r="F395" s="25">
        <v>6.451613</v>
      </c>
      <c r="G395" s="25">
        <v>10</v>
      </c>
      <c r="H395" s="28">
        <v>100343631300</v>
      </c>
      <c r="I395" s="51">
        <v>30.407159999999998</v>
      </c>
      <c r="J395" s="51">
        <v>100</v>
      </c>
      <c r="K395" s="28">
        <v>770.1</v>
      </c>
      <c r="L395" s="28">
        <v>2443500</v>
      </c>
      <c r="M395" s="51">
        <v>825</v>
      </c>
      <c r="N395" s="51">
        <v>0.31618209887809168</v>
      </c>
      <c r="O395" s="51">
        <v>0.54399989999999998</v>
      </c>
      <c r="P395" s="30" t="s">
        <v>4748</v>
      </c>
      <c r="Q395" s="27" t="s">
        <v>2001</v>
      </c>
      <c r="R395" s="30">
        <v>173434.99025100001</v>
      </c>
      <c r="S395" s="27" t="s">
        <v>2001</v>
      </c>
      <c r="T395" s="30">
        <v>156428.10210300001</v>
      </c>
      <c r="U395" s="27">
        <v>-9.8059152443155495E-2</v>
      </c>
      <c r="V395" s="30" t="s">
        <v>4748</v>
      </c>
      <c r="W395" s="32" t="s">
        <v>2001</v>
      </c>
      <c r="X395" s="30">
        <v>11102.079811</v>
      </c>
      <c r="Y395" s="32" t="s">
        <v>2001</v>
      </c>
      <c r="Z395" s="30">
        <v>114.690684</v>
      </c>
      <c r="AA395" s="32">
        <v>-0.98966944158639869</v>
      </c>
      <c r="AB395" s="30" t="s">
        <v>4748</v>
      </c>
      <c r="AC395" s="27" t="s">
        <v>2001</v>
      </c>
      <c r="AD395" s="30">
        <v>365</v>
      </c>
      <c r="AE395" s="27" t="s">
        <v>2001</v>
      </c>
      <c r="AF395" s="30">
        <v>4</v>
      </c>
      <c r="AG395" s="27">
        <v>-0.989041095890411</v>
      </c>
      <c r="AH395" s="25" t="s">
        <v>4748</v>
      </c>
      <c r="AI395" s="25" t="s">
        <v>4748</v>
      </c>
      <c r="AJ395" s="25">
        <v>1.8878364916680001E-2</v>
      </c>
      <c r="AK395" s="25" t="s">
        <v>4748</v>
      </c>
      <c r="AL395" s="25" t="s">
        <v>4748</v>
      </c>
      <c r="AM395" s="25">
        <v>3.6145487724149543E-2</v>
      </c>
      <c r="AN395" s="49" t="s">
        <v>4748</v>
      </c>
      <c r="AO395" s="49">
        <v>5.7999223457978033</v>
      </c>
      <c r="AP395" s="49">
        <v>10.316857774297894</v>
      </c>
      <c r="AQ395" s="49" t="s">
        <v>4748</v>
      </c>
      <c r="AR395" s="49">
        <v>45.127786303896478</v>
      </c>
      <c r="AS395" s="49">
        <v>13.234171397661838</v>
      </c>
      <c r="AT395" s="28" t="s">
        <v>4748</v>
      </c>
      <c r="AU395" s="28" t="s">
        <v>4748</v>
      </c>
      <c r="AV395" s="28" t="s">
        <v>4748</v>
      </c>
    </row>
    <row r="396" spans="1:48" x14ac:dyDescent="0.25">
      <c r="A396" s="162">
        <v>393</v>
      </c>
      <c r="B396" s="3" t="s">
        <v>101</v>
      </c>
      <c r="C396" s="3" t="s">
        <v>1</v>
      </c>
      <c r="D396" s="28">
        <v>6710</v>
      </c>
      <c r="E396" s="25">
        <v>-0.88626289999999996</v>
      </c>
      <c r="F396" s="25">
        <v>-9.9328859999999999</v>
      </c>
      <c r="G396" s="25">
        <v>-31.60041</v>
      </c>
      <c r="H396" s="28">
        <v>339651128080</v>
      </c>
      <c r="I396" s="51">
        <v>50.618649999999995</v>
      </c>
      <c r="J396" s="51">
        <v>58.966900000000003</v>
      </c>
      <c r="K396" s="28">
        <v>31379.5</v>
      </c>
      <c r="L396" s="28">
        <v>209750000</v>
      </c>
      <c r="M396" s="51">
        <v>30.843018385849614</v>
      </c>
      <c r="N396" s="51">
        <v>0.43674315327502028</v>
      </c>
      <c r="O396" s="51">
        <v>0.73821910000000002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9">
        <v>31.338680218030991</v>
      </c>
      <c r="AO396" s="49">
        <v>21.365502642320532</v>
      </c>
      <c r="AP396" s="49">
        <v>25.100421207536915</v>
      </c>
      <c r="AQ396" s="49">
        <v>27.780013431583811</v>
      </c>
      <c r="AR396" s="49">
        <v>18.038418583531676</v>
      </c>
      <c r="AS396" s="49">
        <v>17.247896303903801</v>
      </c>
      <c r="AT396" s="28">
        <v>509.77060322854703</v>
      </c>
      <c r="AU396" s="28">
        <v>747.66355140186909</v>
      </c>
      <c r="AV396" s="28" t="s">
        <v>4748</v>
      </c>
    </row>
    <row r="397" spans="1:48" x14ac:dyDescent="0.25">
      <c r="A397" s="162">
        <v>394</v>
      </c>
      <c r="B397" s="3" t="s">
        <v>102</v>
      </c>
      <c r="C397" s="3" t="s">
        <v>1</v>
      </c>
      <c r="D397" s="28">
        <v>11750</v>
      </c>
      <c r="E397" s="25">
        <v>-8.0991590000000002</v>
      </c>
      <c r="F397" s="25">
        <v>44.415599999999998</v>
      </c>
      <c r="G397" s="25">
        <v>-9.7402510000000007</v>
      </c>
      <c r="H397" s="28">
        <v>179743662750</v>
      </c>
      <c r="I397" s="51">
        <v>15.297329999999999</v>
      </c>
      <c r="J397" s="51">
        <v>53.229080000000003</v>
      </c>
      <c r="K397" s="28">
        <v>190.69630000000001</v>
      </c>
      <c r="L397" s="28">
        <v>2313275</v>
      </c>
      <c r="M397" s="51">
        <v>230.33289780419977</v>
      </c>
      <c r="N397" s="51">
        <v>1.193037247368486</v>
      </c>
      <c r="O397" s="51">
        <v>0.74072830000000001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9">
        <v>15.976330375717929</v>
      </c>
      <c r="AO397" s="49">
        <v>16.481306303846786</v>
      </c>
      <c r="AP397" s="49">
        <v>11.747414548107816</v>
      </c>
      <c r="AQ397" s="49">
        <v>186.37450012856661</v>
      </c>
      <c r="AR397" s="49">
        <v>95.107765864545328</v>
      </c>
      <c r="AS397" s="49">
        <v>87.04735391731802</v>
      </c>
      <c r="AT397" s="28">
        <v>141.1686</v>
      </c>
      <c r="AU397" s="28">
        <v>0</v>
      </c>
      <c r="AV397" s="28" t="s">
        <v>4748</v>
      </c>
    </row>
    <row r="398" spans="1:48" x14ac:dyDescent="0.25">
      <c r="A398" s="162">
        <v>395</v>
      </c>
      <c r="B398" s="3" t="s">
        <v>2663</v>
      </c>
      <c r="C398" s="3" t="s">
        <v>2176</v>
      </c>
      <c r="D398" s="28">
        <v>35000</v>
      </c>
      <c r="E398" s="25">
        <v>6.3829789999999997</v>
      </c>
      <c r="F398" s="25">
        <v>-41.176470000000002</v>
      </c>
      <c r="G398" s="25">
        <v>130.26320000000001</v>
      </c>
      <c r="H398" s="28">
        <v>132310430000</v>
      </c>
      <c r="I398" s="51">
        <v>3.7802899999999999</v>
      </c>
      <c r="J398" s="51">
        <v>92.941029999999998</v>
      </c>
      <c r="K398" s="28">
        <v>2065</v>
      </c>
      <c r="L398" s="28">
        <v>61285500</v>
      </c>
      <c r="M398" s="51">
        <v>4.1254125412541258</v>
      </c>
      <c r="N398" s="51">
        <v>1.6282041456908729</v>
      </c>
      <c r="O398" s="51" t="s">
        <v>4942</v>
      </c>
      <c r="P398" s="30" t="s">
        <v>4748</v>
      </c>
      <c r="Q398" s="27" t="s">
        <v>2001</v>
      </c>
      <c r="R398" s="30">
        <v>103570.705602</v>
      </c>
      <c r="S398" s="27" t="s">
        <v>2001</v>
      </c>
      <c r="T398" s="30">
        <v>119348.940951</v>
      </c>
      <c r="U398" s="27">
        <v>0.1523426460917662</v>
      </c>
      <c r="V398" s="30" t="s">
        <v>4748</v>
      </c>
      <c r="W398" s="32" t="s">
        <v>2001</v>
      </c>
      <c r="X398" s="30">
        <v>1781.0289560000001</v>
      </c>
      <c r="Y398" s="32" t="s">
        <v>2001</v>
      </c>
      <c r="Z398" s="30">
        <v>35635.454589000001</v>
      </c>
      <c r="AA398" s="32">
        <v>19.008352176953601</v>
      </c>
      <c r="AB398" s="30" t="s">
        <v>4748</v>
      </c>
      <c r="AC398" s="27" t="s">
        <v>2001</v>
      </c>
      <c r="AD398" s="30">
        <v>424</v>
      </c>
      <c r="AE398" s="27" t="s">
        <v>2001</v>
      </c>
      <c r="AF398" s="30">
        <v>8484</v>
      </c>
      <c r="AG398" s="27">
        <v>19.009433962264151</v>
      </c>
      <c r="AH398" s="25" t="s">
        <v>4748</v>
      </c>
      <c r="AI398" s="25" t="s">
        <v>4748</v>
      </c>
      <c r="AJ398" s="25">
        <v>26.994844836818121</v>
      </c>
      <c r="AK398" s="25" t="s">
        <v>4748</v>
      </c>
      <c r="AL398" s="25" t="s">
        <v>4748</v>
      </c>
      <c r="AM398" s="25">
        <v>50.480791181522541</v>
      </c>
      <c r="AN398" s="49" t="s">
        <v>4748</v>
      </c>
      <c r="AO398" s="49">
        <v>19.313719484415415</v>
      </c>
      <c r="AP398" s="49">
        <v>-4.4778722152165162</v>
      </c>
      <c r="AQ398" s="49" t="s">
        <v>4748</v>
      </c>
      <c r="AR398" s="49">
        <v>50.002965899129016</v>
      </c>
      <c r="AS398" s="49">
        <v>30.666336992122844</v>
      </c>
      <c r="AT398" s="28" t="s">
        <v>4748</v>
      </c>
      <c r="AU398" s="28" t="s">
        <v>4748</v>
      </c>
      <c r="AV398" s="28">
        <v>2000</v>
      </c>
    </row>
    <row r="399" spans="1:48" x14ac:dyDescent="0.25">
      <c r="A399" s="162">
        <v>396</v>
      </c>
      <c r="B399" s="3" t="s">
        <v>2666</v>
      </c>
      <c r="C399" s="3" t="s">
        <v>2176</v>
      </c>
      <c r="D399" s="28" t="s">
        <v>4942</v>
      </c>
      <c r="E399" s="25" t="s">
        <v>4942</v>
      </c>
      <c r="F399" s="25" t="s">
        <v>4942</v>
      </c>
      <c r="G399" s="25" t="s">
        <v>4942</v>
      </c>
      <c r="H399" s="28" t="s">
        <v>4942</v>
      </c>
      <c r="I399" s="51">
        <v>3</v>
      </c>
      <c r="J399" s="51">
        <v>100</v>
      </c>
      <c r="K399" s="28">
        <v>0</v>
      </c>
      <c r="L399" s="28" t="s">
        <v>4942</v>
      </c>
      <c r="M399" s="51" t="s">
        <v>4942</v>
      </c>
      <c r="N399" s="51" t="s">
        <v>4942</v>
      </c>
      <c r="O399" s="51" t="s">
        <v>4942</v>
      </c>
      <c r="P399" s="30">
        <v>69727.791962999996</v>
      </c>
      <c r="Q399" s="27" t="s">
        <v>2001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2001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2001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4748</v>
      </c>
      <c r="AI399" s="25">
        <v>18.381960787297675</v>
      </c>
      <c r="AJ399" s="25">
        <v>11.40176284104826</v>
      </c>
      <c r="AK399" s="25" t="s">
        <v>4748</v>
      </c>
      <c r="AL399" s="25">
        <v>19.471502706737862</v>
      </c>
      <c r="AM399" s="25">
        <v>12.184058442839564</v>
      </c>
      <c r="AN399" s="49">
        <v>41.565667842141472</v>
      </c>
      <c r="AO399" s="49">
        <v>21.685213205083642</v>
      </c>
      <c r="AP399" s="49">
        <v>23.725729756615856</v>
      </c>
      <c r="AQ399" s="49">
        <v>5.4566791765891427</v>
      </c>
      <c r="AR399" s="49">
        <v>0</v>
      </c>
      <c r="AS399" s="49">
        <v>21.819999521517975</v>
      </c>
      <c r="AT399" s="28" t="s">
        <v>4748</v>
      </c>
      <c r="AU399" s="28">
        <v>700</v>
      </c>
      <c r="AV399" s="28">
        <v>1500</v>
      </c>
    </row>
    <row r="400" spans="1:48" x14ac:dyDescent="0.25">
      <c r="A400" s="162">
        <v>397</v>
      </c>
      <c r="B400" s="3" t="s">
        <v>4184</v>
      </c>
      <c r="C400" s="3" t="s">
        <v>2176</v>
      </c>
      <c r="D400" s="28">
        <v>42000</v>
      </c>
      <c r="E400" s="25">
        <v>9.0909089999999999</v>
      </c>
      <c r="F400" s="25">
        <v>10.52632</v>
      </c>
      <c r="G400" s="25">
        <v>-12.5</v>
      </c>
      <c r="H400" s="28">
        <v>384683250000</v>
      </c>
      <c r="I400" s="51">
        <v>9.1591199999999997</v>
      </c>
      <c r="J400" s="51">
        <v>100</v>
      </c>
      <c r="K400" s="28">
        <v>566.6</v>
      </c>
      <c r="L400" s="28">
        <v>22428500</v>
      </c>
      <c r="M400" s="51">
        <v>9.3896713615023479</v>
      </c>
      <c r="N400" s="51">
        <v>1.9630692412957467</v>
      </c>
      <c r="O400" s="51" t="s">
        <v>4942</v>
      </c>
      <c r="P400" s="30" t="s">
        <v>4748</v>
      </c>
      <c r="Q400" s="27" t="s">
        <v>2001</v>
      </c>
      <c r="R400" s="30">
        <v>927166.59237900004</v>
      </c>
      <c r="S400" s="27" t="s">
        <v>2001</v>
      </c>
      <c r="T400" s="30">
        <v>1238251.2925100001</v>
      </c>
      <c r="U400" s="27">
        <v>0.33552190370965956</v>
      </c>
      <c r="V400" s="30" t="s">
        <v>4748</v>
      </c>
      <c r="W400" s="32" t="s">
        <v>2001</v>
      </c>
      <c r="X400" s="30">
        <v>30088.146594999998</v>
      </c>
      <c r="Y400" s="32" t="s">
        <v>2001</v>
      </c>
      <c r="Z400" s="30">
        <v>40965.177200999999</v>
      </c>
      <c r="AA400" s="32">
        <v>0.36150550422429573</v>
      </c>
      <c r="AB400" s="30" t="s">
        <v>4748</v>
      </c>
      <c r="AC400" s="27" t="s">
        <v>2001</v>
      </c>
      <c r="AD400" s="30">
        <v>3285</v>
      </c>
      <c r="AE400" s="27" t="s">
        <v>2001</v>
      </c>
      <c r="AF400" s="30">
        <v>4473</v>
      </c>
      <c r="AG400" s="27">
        <v>0.36164383561643837</v>
      </c>
      <c r="AH400" s="25" t="s">
        <v>4748</v>
      </c>
      <c r="AI400" s="25" t="s">
        <v>4748</v>
      </c>
      <c r="AJ400" s="25">
        <v>9.3827286382693629</v>
      </c>
      <c r="AK400" s="25" t="s">
        <v>4748</v>
      </c>
      <c r="AL400" s="25" t="s">
        <v>4748</v>
      </c>
      <c r="AM400" s="25">
        <v>21.850380065520199</v>
      </c>
      <c r="AN400" s="49" t="s">
        <v>4748</v>
      </c>
      <c r="AO400" s="49">
        <v>18.006701100998544</v>
      </c>
      <c r="AP400" s="49">
        <v>16.585218219454557</v>
      </c>
      <c r="AQ400" s="49" t="s">
        <v>4748</v>
      </c>
      <c r="AR400" s="49">
        <v>0</v>
      </c>
      <c r="AS400" s="49">
        <v>0</v>
      </c>
      <c r="AT400" s="28" t="s">
        <v>4748</v>
      </c>
      <c r="AU400" s="28" t="s">
        <v>4748</v>
      </c>
      <c r="AV400" s="28">
        <v>1200</v>
      </c>
    </row>
    <row r="401" spans="1:48" x14ac:dyDescent="0.25">
      <c r="A401" s="162">
        <v>398</v>
      </c>
      <c r="B401" s="3" t="s">
        <v>5011</v>
      </c>
      <c r="C401" s="3" t="s">
        <v>2176</v>
      </c>
      <c r="D401" s="6" t="s">
        <v>4942</v>
      </c>
      <c r="E401" s="171" t="s">
        <v>4942</v>
      </c>
      <c r="F401" s="171" t="s">
        <v>4942</v>
      </c>
      <c r="G401" s="171" t="s">
        <v>4942</v>
      </c>
      <c r="H401" s="6" t="s">
        <v>4942</v>
      </c>
      <c r="I401" s="154">
        <v>9.9474999999999998</v>
      </c>
      <c r="J401" s="154">
        <v>100</v>
      </c>
      <c r="K401" s="6" t="s">
        <v>4942</v>
      </c>
      <c r="L401" s="6" t="s">
        <v>4942</v>
      </c>
      <c r="M401" s="154" t="s">
        <v>4942</v>
      </c>
      <c r="N401" s="154" t="s">
        <v>4942</v>
      </c>
      <c r="O401" s="154" t="s">
        <v>4942</v>
      </c>
      <c r="P401" s="172" t="s">
        <v>2001</v>
      </c>
      <c r="Q401" s="168" t="s">
        <v>2001</v>
      </c>
      <c r="R401" s="172" t="s">
        <v>2001</v>
      </c>
      <c r="S401" s="168" t="s">
        <v>2001</v>
      </c>
      <c r="T401" s="172" t="s">
        <v>2001</v>
      </c>
      <c r="U401" s="168" t="s">
        <v>2001</v>
      </c>
      <c r="V401" s="172" t="s">
        <v>2001</v>
      </c>
      <c r="W401" s="173" t="s">
        <v>2001</v>
      </c>
      <c r="X401" s="172" t="s">
        <v>2001</v>
      </c>
      <c r="Y401" s="173" t="s">
        <v>2001</v>
      </c>
      <c r="Z401" s="172" t="s">
        <v>2001</v>
      </c>
      <c r="AA401" s="173" t="s">
        <v>2001</v>
      </c>
      <c r="AB401" s="172" t="s">
        <v>2001</v>
      </c>
      <c r="AC401" s="168" t="s">
        <v>2001</v>
      </c>
      <c r="AD401" s="172" t="s">
        <v>2001</v>
      </c>
      <c r="AE401" s="168" t="s">
        <v>2001</v>
      </c>
      <c r="AF401" s="172" t="s">
        <v>2001</v>
      </c>
      <c r="AG401" s="168" t="s">
        <v>2001</v>
      </c>
      <c r="AH401" s="171" t="s">
        <v>2001</v>
      </c>
      <c r="AI401" s="171" t="s">
        <v>2001</v>
      </c>
      <c r="AJ401" s="171" t="s">
        <v>2001</v>
      </c>
      <c r="AK401" s="171" t="s">
        <v>2001</v>
      </c>
      <c r="AL401" s="171" t="s">
        <v>2001</v>
      </c>
      <c r="AM401" s="171" t="s">
        <v>2001</v>
      </c>
      <c r="AN401" s="170" t="s">
        <v>2001</v>
      </c>
      <c r="AO401" s="170" t="s">
        <v>2001</v>
      </c>
      <c r="AP401" s="170" t="s">
        <v>2001</v>
      </c>
      <c r="AQ401" s="170" t="s">
        <v>2001</v>
      </c>
      <c r="AR401" s="170" t="s">
        <v>2001</v>
      </c>
      <c r="AS401" s="170" t="s">
        <v>2001</v>
      </c>
      <c r="AT401" s="6" t="s">
        <v>2001</v>
      </c>
      <c r="AU401" s="6" t="s">
        <v>2001</v>
      </c>
      <c r="AV401" s="6" t="s">
        <v>2001</v>
      </c>
    </row>
    <row r="402" spans="1:48" x14ac:dyDescent="0.25">
      <c r="A402" s="162">
        <v>399</v>
      </c>
      <c r="B402" s="3" t="s">
        <v>4091</v>
      </c>
      <c r="C402" s="3" t="s">
        <v>2176</v>
      </c>
      <c r="D402" s="28">
        <v>7500</v>
      </c>
      <c r="E402" s="25">
        <v>2.7397260000000001</v>
      </c>
      <c r="F402" s="25">
        <v>13.63636</v>
      </c>
      <c r="G402" s="25">
        <v>-16.66667</v>
      </c>
      <c r="H402" s="28">
        <v>18750000000</v>
      </c>
      <c r="I402" s="51">
        <v>2.5</v>
      </c>
      <c r="J402" s="51">
        <v>100</v>
      </c>
      <c r="K402" s="28">
        <v>105</v>
      </c>
      <c r="L402" s="28">
        <v>697500</v>
      </c>
      <c r="M402" s="51">
        <v>5.3153791637136782</v>
      </c>
      <c r="N402" s="51">
        <v>0.59481738767881998</v>
      </c>
      <c r="O402" s="51" t="s">
        <v>4942</v>
      </c>
      <c r="P402" s="30" t="s">
        <v>4748</v>
      </c>
      <c r="Q402" s="27" t="s">
        <v>2001</v>
      </c>
      <c r="R402" s="30">
        <v>64774.130144000002</v>
      </c>
      <c r="S402" s="27" t="s">
        <v>2001</v>
      </c>
      <c r="T402" s="30" t="s">
        <v>4748</v>
      </c>
      <c r="U402" s="27" t="s">
        <v>4748</v>
      </c>
      <c r="V402" s="30" t="s">
        <v>4748</v>
      </c>
      <c r="W402" s="32" t="s">
        <v>2001</v>
      </c>
      <c r="X402" s="30">
        <v>2949.7403949999998</v>
      </c>
      <c r="Y402" s="32" t="s">
        <v>2001</v>
      </c>
      <c r="Z402" s="30" t="s">
        <v>4748</v>
      </c>
      <c r="AA402" s="32" t="s">
        <v>4748</v>
      </c>
      <c r="AB402" s="30" t="s">
        <v>4748</v>
      </c>
      <c r="AC402" s="27" t="s">
        <v>2001</v>
      </c>
      <c r="AD402" s="30">
        <v>1194</v>
      </c>
      <c r="AE402" s="27" t="s">
        <v>2001</v>
      </c>
      <c r="AF402" s="30" t="s">
        <v>4748</v>
      </c>
      <c r="AG402" s="27" t="s">
        <v>4748</v>
      </c>
      <c r="AH402" s="25" t="s">
        <v>4748</v>
      </c>
      <c r="AI402" s="25" t="s">
        <v>4748</v>
      </c>
      <c r="AJ402" s="25" t="s">
        <v>4748</v>
      </c>
      <c r="AK402" s="25" t="s">
        <v>4748</v>
      </c>
      <c r="AL402" s="25" t="s">
        <v>4748</v>
      </c>
      <c r="AM402" s="25" t="s">
        <v>4748</v>
      </c>
      <c r="AN402" s="49" t="s">
        <v>4748</v>
      </c>
      <c r="AO402" s="49">
        <v>32.673074860211592</v>
      </c>
      <c r="AP402" s="49" t="s">
        <v>4748</v>
      </c>
      <c r="AQ402" s="49" t="s">
        <v>4748</v>
      </c>
      <c r="AR402" s="49">
        <v>0</v>
      </c>
      <c r="AS402" s="49" t="s">
        <v>4748</v>
      </c>
      <c r="AT402" s="28" t="s">
        <v>4748</v>
      </c>
      <c r="AU402" s="28" t="s">
        <v>4748</v>
      </c>
      <c r="AV402" s="28" t="s">
        <v>4748</v>
      </c>
    </row>
    <row r="403" spans="1:48" x14ac:dyDescent="0.25">
      <c r="A403" s="162">
        <v>400</v>
      </c>
      <c r="B403" s="3" t="s">
        <v>103</v>
      </c>
      <c r="C403" s="3" t="s">
        <v>1</v>
      </c>
      <c r="D403" s="6">
        <v>15200</v>
      </c>
      <c r="E403" s="171">
        <v>-6.7484659999999996</v>
      </c>
      <c r="F403" s="171">
        <v>-0.65359480000000003</v>
      </c>
      <c r="G403" s="171">
        <v>-20.418849999999999</v>
      </c>
      <c r="H403" s="6">
        <v>578329189600</v>
      </c>
      <c r="I403" s="154">
        <v>38.047969999999999</v>
      </c>
      <c r="J403" s="154">
        <v>76.904750000000007</v>
      </c>
      <c r="K403" s="6">
        <v>54347.5</v>
      </c>
      <c r="L403" s="6">
        <v>873100000</v>
      </c>
      <c r="M403" s="154">
        <v>10.091048443037366</v>
      </c>
      <c r="N403" s="154">
        <v>0.63623611609956798</v>
      </c>
      <c r="O403" s="154">
        <v>0.58639209999999997</v>
      </c>
      <c r="P403" s="172">
        <v>880625.90278700006</v>
      </c>
      <c r="Q403" s="168">
        <v>0.12537214143276398</v>
      </c>
      <c r="R403" s="172">
        <v>863914.57585499994</v>
      </c>
      <c r="S403" s="168">
        <v>-1.8976647040601646E-2</v>
      </c>
      <c r="T403" s="172">
        <v>994425.3077</v>
      </c>
      <c r="U403" s="168">
        <v>0.15106902405927813</v>
      </c>
      <c r="V403" s="172">
        <v>113543.066421</v>
      </c>
      <c r="W403" s="173">
        <v>0.34345845499286698</v>
      </c>
      <c r="X403" s="172">
        <v>89614.826276000007</v>
      </c>
      <c r="Y403" s="173">
        <v>-0.21074153534199791</v>
      </c>
      <c r="Z403" s="172">
        <v>50919.101072999998</v>
      </c>
      <c r="AA403" s="173">
        <v>-0.43180048225304901</v>
      </c>
      <c r="AB403" s="172">
        <v>2752</v>
      </c>
      <c r="AC403" s="168">
        <v>0.34375</v>
      </c>
      <c r="AD403" s="172">
        <v>2148</v>
      </c>
      <c r="AE403" s="168">
        <v>-0.21947674418604646</v>
      </c>
      <c r="AF403" s="172">
        <v>1215</v>
      </c>
      <c r="AG403" s="168">
        <v>-0.43435754189944137</v>
      </c>
      <c r="AH403" s="171">
        <v>10.844584280999324</v>
      </c>
      <c r="AI403" s="171">
        <v>8.0630657005941906</v>
      </c>
      <c r="AJ403" s="171">
        <v>4.2587375949142769</v>
      </c>
      <c r="AK403" s="171">
        <v>13.115373494739238</v>
      </c>
      <c r="AL403" s="171">
        <v>9.6016621856537832</v>
      </c>
      <c r="AM403" s="171">
        <v>5.4279782250022883</v>
      </c>
      <c r="AN403" s="170">
        <v>36.006994097208036</v>
      </c>
      <c r="AO403" s="170">
        <v>33.692943598031711</v>
      </c>
      <c r="AP403" s="170">
        <v>33.176777873449922</v>
      </c>
      <c r="AQ403" s="170">
        <v>11.496659620858935</v>
      </c>
      <c r="AR403" s="170">
        <v>6.1002196946029903</v>
      </c>
      <c r="AS403" s="170">
        <v>25.657529709567704</v>
      </c>
      <c r="AT403" s="6">
        <v>1333.3333333333333</v>
      </c>
      <c r="AU403" s="6">
        <v>1000</v>
      </c>
      <c r="AV403" s="6">
        <v>1000</v>
      </c>
    </row>
    <row r="404" spans="1:48" x14ac:dyDescent="0.25">
      <c r="A404" s="162">
        <v>401</v>
      </c>
      <c r="B404" s="3" t="s">
        <v>4904</v>
      </c>
      <c r="C404" s="3" t="s">
        <v>2176</v>
      </c>
      <c r="D404" s="28">
        <v>6000</v>
      </c>
      <c r="E404" s="25">
        <v>-18.91892</v>
      </c>
      <c r="F404" s="25">
        <v>20</v>
      </c>
      <c r="G404" s="25" t="s">
        <v>4942</v>
      </c>
      <c r="H404" s="28">
        <v>1500000000000</v>
      </c>
      <c r="I404" s="51">
        <v>250</v>
      </c>
      <c r="J404" s="51">
        <v>100</v>
      </c>
      <c r="K404" s="28">
        <v>75027.5</v>
      </c>
      <c r="L404" s="28">
        <v>516534000</v>
      </c>
      <c r="M404" s="51">
        <v>8.7463556851311957</v>
      </c>
      <c r="N404" s="51">
        <v>0.49426618276909001</v>
      </c>
      <c r="O404" s="51" t="s">
        <v>4942</v>
      </c>
      <c r="P404" s="30" t="s">
        <v>2001</v>
      </c>
      <c r="Q404" s="27" t="s">
        <v>2001</v>
      </c>
      <c r="R404" s="30" t="s">
        <v>2001</v>
      </c>
      <c r="S404" s="27" t="s">
        <v>2001</v>
      </c>
      <c r="T404" s="30" t="s">
        <v>2001</v>
      </c>
      <c r="U404" s="27" t="s">
        <v>2001</v>
      </c>
      <c r="V404" s="30" t="s">
        <v>2001</v>
      </c>
      <c r="W404" s="32" t="s">
        <v>2001</v>
      </c>
      <c r="X404" s="30" t="s">
        <v>2001</v>
      </c>
      <c r="Y404" s="32" t="s">
        <v>2001</v>
      </c>
      <c r="Z404" s="30" t="s">
        <v>2001</v>
      </c>
      <c r="AA404" s="32" t="s">
        <v>2001</v>
      </c>
      <c r="AB404" s="30" t="s">
        <v>2001</v>
      </c>
      <c r="AC404" s="27" t="s">
        <v>2001</v>
      </c>
      <c r="AD404" s="30" t="s">
        <v>2001</v>
      </c>
      <c r="AE404" s="27" t="s">
        <v>2001</v>
      </c>
      <c r="AF404" s="30" t="s">
        <v>2001</v>
      </c>
      <c r="AG404" s="27" t="s">
        <v>2001</v>
      </c>
      <c r="AH404" s="25" t="s">
        <v>2001</v>
      </c>
      <c r="AI404" s="25" t="s">
        <v>2001</v>
      </c>
      <c r="AJ404" s="25" t="s">
        <v>2001</v>
      </c>
      <c r="AK404" s="25" t="s">
        <v>2001</v>
      </c>
      <c r="AL404" s="25" t="s">
        <v>2001</v>
      </c>
      <c r="AM404" s="25" t="s">
        <v>2001</v>
      </c>
      <c r="AN404" s="49" t="s">
        <v>2001</v>
      </c>
      <c r="AO404" s="49" t="s">
        <v>2001</v>
      </c>
      <c r="AP404" s="49" t="s">
        <v>2001</v>
      </c>
      <c r="AQ404" s="49" t="s">
        <v>2001</v>
      </c>
      <c r="AR404" s="49" t="s">
        <v>2001</v>
      </c>
      <c r="AS404" s="49" t="s">
        <v>2001</v>
      </c>
      <c r="AT404" s="28" t="s">
        <v>2001</v>
      </c>
      <c r="AU404" s="28" t="s">
        <v>2001</v>
      </c>
      <c r="AV404" s="28" t="s">
        <v>2001</v>
      </c>
    </row>
    <row r="405" spans="1:48" x14ac:dyDescent="0.25">
      <c r="A405" s="162">
        <v>402</v>
      </c>
      <c r="B405" s="3" t="s">
        <v>2027</v>
      </c>
      <c r="C405" s="3" t="s">
        <v>1</v>
      </c>
      <c r="D405" s="28">
        <v>2900</v>
      </c>
      <c r="E405" s="25">
        <v>3.5714290000000002</v>
      </c>
      <c r="F405" s="25">
        <v>10.68702</v>
      </c>
      <c r="G405" s="25">
        <v>-44.015439999999998</v>
      </c>
      <c r="H405" s="28">
        <v>174000000000</v>
      </c>
      <c r="I405" s="51">
        <v>60</v>
      </c>
      <c r="J405" s="51">
        <v>75.704669999999993</v>
      </c>
      <c r="K405" s="28">
        <v>444417.5</v>
      </c>
      <c r="L405" s="28">
        <v>1296050000</v>
      </c>
      <c r="M405" s="51">
        <v>4.738562091503268</v>
      </c>
      <c r="N405" s="51">
        <v>0.26390771471382496</v>
      </c>
      <c r="O405" s="51">
        <v>0.53501739999999998</v>
      </c>
      <c r="P405" s="30">
        <v>211113.82168699999</v>
      </c>
      <c r="Q405" s="27" t="s">
        <v>2001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2001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2001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4748</v>
      </c>
      <c r="AI405" s="25">
        <v>4.2042368135725345</v>
      </c>
      <c r="AJ405" s="25">
        <v>6.7708493072645854</v>
      </c>
      <c r="AK405" s="25" t="s">
        <v>4748</v>
      </c>
      <c r="AL405" s="25">
        <v>5.0043992767038965</v>
      </c>
      <c r="AM405" s="25">
        <v>7.4769488539958431</v>
      </c>
      <c r="AN405" s="49">
        <v>6.946844499240612</v>
      </c>
      <c r="AO405" s="49">
        <v>4.9269491339275495</v>
      </c>
      <c r="AP405" s="49">
        <v>8.3933401877946281</v>
      </c>
      <c r="AQ405" s="49">
        <v>2.7040554032255031</v>
      </c>
      <c r="AR405" s="49">
        <v>5.4771846034842104</v>
      </c>
      <c r="AS405" s="49">
        <v>3.9288555710279645</v>
      </c>
      <c r="AT405" s="28" t="s">
        <v>4748</v>
      </c>
      <c r="AU405" s="28" t="s">
        <v>4748</v>
      </c>
      <c r="AV405" s="28" t="s">
        <v>4748</v>
      </c>
    </row>
    <row r="406" spans="1:48" x14ac:dyDescent="0.25">
      <c r="A406" s="162">
        <v>403</v>
      </c>
      <c r="B406" s="3" t="s">
        <v>4871</v>
      </c>
      <c r="C406" s="3" t="s">
        <v>2176</v>
      </c>
      <c r="D406" s="28">
        <v>10400</v>
      </c>
      <c r="E406" s="25">
        <v>13.043480000000001</v>
      </c>
      <c r="F406" s="25">
        <v>8.3333329999999997</v>
      </c>
      <c r="G406" s="25" t="s">
        <v>4942</v>
      </c>
      <c r="H406" s="28">
        <v>624004160000</v>
      </c>
      <c r="I406" s="51">
        <v>60.000399999999999</v>
      </c>
      <c r="J406" s="51">
        <v>100</v>
      </c>
      <c r="K406" s="28">
        <v>14295</v>
      </c>
      <c r="L406" s="28">
        <v>146287000</v>
      </c>
      <c r="M406" s="51">
        <v>14.565826330532213</v>
      </c>
      <c r="N406" s="51">
        <v>0.87384415141258054</v>
      </c>
      <c r="O406" s="51" t="s">
        <v>4942</v>
      </c>
      <c r="P406" s="30" t="s">
        <v>2001</v>
      </c>
      <c r="Q406" s="27" t="s">
        <v>2001</v>
      </c>
      <c r="R406" s="30" t="s">
        <v>2001</v>
      </c>
      <c r="S406" s="27" t="s">
        <v>2001</v>
      </c>
      <c r="T406" s="30" t="s">
        <v>2001</v>
      </c>
      <c r="U406" s="27" t="s">
        <v>2001</v>
      </c>
      <c r="V406" s="30" t="s">
        <v>2001</v>
      </c>
      <c r="W406" s="32" t="s">
        <v>2001</v>
      </c>
      <c r="X406" s="30" t="s">
        <v>2001</v>
      </c>
      <c r="Y406" s="32" t="s">
        <v>2001</v>
      </c>
      <c r="Z406" s="30" t="s">
        <v>2001</v>
      </c>
      <c r="AA406" s="32" t="s">
        <v>2001</v>
      </c>
      <c r="AB406" s="30" t="s">
        <v>2001</v>
      </c>
      <c r="AC406" s="27" t="s">
        <v>2001</v>
      </c>
      <c r="AD406" s="30" t="s">
        <v>2001</v>
      </c>
      <c r="AE406" s="27" t="s">
        <v>2001</v>
      </c>
      <c r="AF406" s="30" t="s">
        <v>2001</v>
      </c>
      <c r="AG406" s="27" t="s">
        <v>2001</v>
      </c>
      <c r="AH406" s="25" t="s">
        <v>2001</v>
      </c>
      <c r="AI406" s="25" t="s">
        <v>2001</v>
      </c>
      <c r="AJ406" s="25" t="s">
        <v>2001</v>
      </c>
      <c r="AK406" s="25" t="s">
        <v>2001</v>
      </c>
      <c r="AL406" s="25" t="s">
        <v>2001</v>
      </c>
      <c r="AM406" s="25" t="s">
        <v>2001</v>
      </c>
      <c r="AN406" s="49" t="s">
        <v>2001</v>
      </c>
      <c r="AO406" s="49" t="s">
        <v>2001</v>
      </c>
      <c r="AP406" s="49" t="s">
        <v>2001</v>
      </c>
      <c r="AQ406" s="49" t="s">
        <v>2001</v>
      </c>
      <c r="AR406" s="49" t="s">
        <v>2001</v>
      </c>
      <c r="AS406" s="49" t="s">
        <v>2001</v>
      </c>
      <c r="AT406" s="28" t="s">
        <v>2001</v>
      </c>
      <c r="AU406" s="28" t="s">
        <v>2001</v>
      </c>
      <c r="AV406" s="28" t="s">
        <v>2001</v>
      </c>
    </row>
    <row r="407" spans="1:48" x14ac:dyDescent="0.25">
      <c r="A407" s="162">
        <v>404</v>
      </c>
      <c r="B407" s="3" t="s">
        <v>2669</v>
      </c>
      <c r="C407" s="3" t="s">
        <v>2176</v>
      </c>
      <c r="D407" s="6" t="s">
        <v>4942</v>
      </c>
      <c r="E407" s="171" t="s">
        <v>4942</v>
      </c>
      <c r="F407" s="171" t="s">
        <v>4942</v>
      </c>
      <c r="G407" s="171" t="s">
        <v>4942</v>
      </c>
      <c r="H407" s="6" t="s">
        <v>4942</v>
      </c>
      <c r="I407" s="154">
        <v>3.4148999999999998</v>
      </c>
      <c r="J407" s="154">
        <v>90.412610000000001</v>
      </c>
      <c r="K407" s="6" t="s">
        <v>4942</v>
      </c>
      <c r="L407" s="6" t="s">
        <v>4942</v>
      </c>
      <c r="M407" s="154" t="s">
        <v>4942</v>
      </c>
      <c r="N407" s="154" t="s">
        <v>4942</v>
      </c>
      <c r="O407" s="154" t="s">
        <v>4942</v>
      </c>
      <c r="P407" s="172" t="s">
        <v>4748</v>
      </c>
      <c r="Q407" s="168" t="s">
        <v>2001</v>
      </c>
      <c r="R407" s="172" t="s">
        <v>4748</v>
      </c>
      <c r="S407" s="168" t="s">
        <v>2001</v>
      </c>
      <c r="T407" s="172" t="s">
        <v>4748</v>
      </c>
      <c r="U407" s="168" t="s">
        <v>4748</v>
      </c>
      <c r="V407" s="172" t="s">
        <v>4748</v>
      </c>
      <c r="W407" s="173" t="s">
        <v>2001</v>
      </c>
      <c r="X407" s="172" t="s">
        <v>4748</v>
      </c>
      <c r="Y407" s="173" t="s">
        <v>2001</v>
      </c>
      <c r="Z407" s="172" t="s">
        <v>4748</v>
      </c>
      <c r="AA407" s="173" t="s">
        <v>4748</v>
      </c>
      <c r="AB407" s="172" t="s">
        <v>4748</v>
      </c>
      <c r="AC407" s="168" t="s">
        <v>2001</v>
      </c>
      <c r="AD407" s="172" t="s">
        <v>4748</v>
      </c>
      <c r="AE407" s="168" t="s">
        <v>2001</v>
      </c>
      <c r="AF407" s="172" t="s">
        <v>4748</v>
      </c>
      <c r="AG407" s="168" t="s">
        <v>4748</v>
      </c>
      <c r="AH407" s="171" t="s">
        <v>4748</v>
      </c>
      <c r="AI407" s="171" t="s">
        <v>4748</v>
      </c>
      <c r="AJ407" s="171" t="s">
        <v>4748</v>
      </c>
      <c r="AK407" s="171" t="s">
        <v>4748</v>
      </c>
      <c r="AL407" s="171" t="s">
        <v>4748</v>
      </c>
      <c r="AM407" s="171" t="s">
        <v>4748</v>
      </c>
      <c r="AN407" s="170" t="s">
        <v>4748</v>
      </c>
      <c r="AO407" s="170" t="s">
        <v>4748</v>
      </c>
      <c r="AP407" s="170" t="s">
        <v>4748</v>
      </c>
      <c r="AQ407" s="170" t="s">
        <v>4748</v>
      </c>
      <c r="AR407" s="170" t="s">
        <v>4748</v>
      </c>
      <c r="AS407" s="170" t="s">
        <v>4748</v>
      </c>
      <c r="AT407" s="6" t="s">
        <v>4748</v>
      </c>
      <c r="AU407" s="6" t="s">
        <v>4748</v>
      </c>
      <c r="AV407" s="6" t="s">
        <v>4748</v>
      </c>
    </row>
    <row r="408" spans="1:48" x14ac:dyDescent="0.25">
      <c r="A408" s="162">
        <v>405</v>
      </c>
      <c r="B408" s="3" t="s">
        <v>3965</v>
      </c>
      <c r="C408" s="3" t="s">
        <v>2176</v>
      </c>
      <c r="D408" s="28" t="s">
        <v>4942</v>
      </c>
      <c r="E408" s="25" t="s">
        <v>4942</v>
      </c>
      <c r="F408" s="25" t="s">
        <v>4942</v>
      </c>
      <c r="G408" s="25" t="s">
        <v>4942</v>
      </c>
      <c r="H408" s="28" t="s">
        <v>4942</v>
      </c>
      <c r="I408" s="51">
        <v>3.6999999999999997</v>
      </c>
      <c r="J408" s="51">
        <v>93.954859999999996</v>
      </c>
      <c r="K408" s="28">
        <v>0</v>
      </c>
      <c r="L408" s="28" t="s">
        <v>4942</v>
      </c>
      <c r="M408" s="51" t="s">
        <v>4942</v>
      </c>
      <c r="N408" s="51" t="s">
        <v>4942</v>
      </c>
      <c r="O408" s="51" t="s">
        <v>4942</v>
      </c>
      <c r="P408" s="30" t="s">
        <v>4748</v>
      </c>
      <c r="Q408" s="27" t="s">
        <v>2001</v>
      </c>
      <c r="R408" s="30">
        <v>559340.39210499998</v>
      </c>
      <c r="S408" s="27" t="s">
        <v>2001</v>
      </c>
      <c r="T408" s="30">
        <v>681875.86739100004</v>
      </c>
      <c r="U408" s="27">
        <v>0.2190713866110309</v>
      </c>
      <c r="V408" s="30" t="s">
        <v>4748</v>
      </c>
      <c r="W408" s="32" t="s">
        <v>2001</v>
      </c>
      <c r="X408" s="30">
        <v>14469.362236000001</v>
      </c>
      <c r="Y408" s="32" t="s">
        <v>2001</v>
      </c>
      <c r="Z408" s="30">
        <v>20898.952144999999</v>
      </c>
      <c r="AA408" s="32">
        <v>0.4443589015280216</v>
      </c>
      <c r="AB408" s="30" t="s">
        <v>4748</v>
      </c>
      <c r="AC408" s="27" t="s">
        <v>2001</v>
      </c>
      <c r="AD408" s="30">
        <v>37476.89</v>
      </c>
      <c r="AE408" s="27" t="s">
        <v>2001</v>
      </c>
      <c r="AF408" s="30">
        <v>5412.58</v>
      </c>
      <c r="AG408" s="27">
        <v>-0.85557552934621839</v>
      </c>
      <c r="AH408" s="25" t="s">
        <v>4748</v>
      </c>
      <c r="AI408" s="25" t="s">
        <v>4748</v>
      </c>
      <c r="AJ408" s="25">
        <v>7.852948234309248</v>
      </c>
      <c r="AK408" s="25" t="s">
        <v>4748</v>
      </c>
      <c r="AL408" s="25" t="s">
        <v>4748</v>
      </c>
      <c r="AM408" s="25">
        <v>32.902787666777947</v>
      </c>
      <c r="AN408" s="49" t="s">
        <v>4748</v>
      </c>
      <c r="AO408" s="49">
        <v>14.487635587345171</v>
      </c>
      <c r="AP408" s="49">
        <v>13.486824219615112</v>
      </c>
      <c r="AQ408" s="49" t="s">
        <v>4748</v>
      </c>
      <c r="AR408" s="49">
        <v>168.29908489036879</v>
      </c>
      <c r="AS408" s="49">
        <v>58.61706430488848</v>
      </c>
      <c r="AT408" s="28" t="s">
        <v>4748</v>
      </c>
      <c r="AU408" s="28" t="s">
        <v>4748</v>
      </c>
      <c r="AV408" s="28">
        <v>3000</v>
      </c>
    </row>
    <row r="409" spans="1:48" x14ac:dyDescent="0.25">
      <c r="A409" s="162">
        <v>406</v>
      </c>
      <c r="B409" s="3" t="s">
        <v>2672</v>
      </c>
      <c r="C409" s="3" t="s">
        <v>2176</v>
      </c>
      <c r="D409" s="6" t="s">
        <v>4942</v>
      </c>
      <c r="E409" s="171" t="s">
        <v>4942</v>
      </c>
      <c r="F409" s="171" t="s">
        <v>4942</v>
      </c>
      <c r="G409" s="171" t="s">
        <v>4942</v>
      </c>
      <c r="H409" s="6" t="s">
        <v>4942</v>
      </c>
      <c r="I409" s="154">
        <v>5.9970400000000001</v>
      </c>
      <c r="J409" s="154">
        <v>5.8512199999999996</v>
      </c>
      <c r="K409" s="6" t="s">
        <v>4942</v>
      </c>
      <c r="L409" s="6" t="s">
        <v>4942</v>
      </c>
      <c r="M409" s="154" t="s">
        <v>4942</v>
      </c>
      <c r="N409" s="154" t="s">
        <v>4942</v>
      </c>
      <c r="O409" s="154" t="s">
        <v>4942</v>
      </c>
      <c r="P409" s="172">
        <v>32278.479145000001</v>
      </c>
      <c r="Q409" s="168" t="s">
        <v>2001</v>
      </c>
      <c r="R409" s="172">
        <v>26898.505945000001</v>
      </c>
      <c r="S409" s="168">
        <v>-0.16667368917328218</v>
      </c>
      <c r="T409" s="172">
        <v>23161.413277</v>
      </c>
      <c r="U409" s="168">
        <v>-0.13893309448641203</v>
      </c>
      <c r="V409" s="172">
        <v>1950.222109</v>
      </c>
      <c r="W409" s="173" t="s">
        <v>2001</v>
      </c>
      <c r="X409" s="172">
        <v>-13232.687511</v>
      </c>
      <c r="Y409" s="173">
        <v>-7.7852207448233788</v>
      </c>
      <c r="Z409" s="172">
        <v>-11052.060914</v>
      </c>
      <c r="AA409" s="173">
        <v>-0.16479090851252251</v>
      </c>
      <c r="AB409" s="172">
        <v>228</v>
      </c>
      <c r="AC409" s="168" t="s">
        <v>2001</v>
      </c>
      <c r="AD409" s="172">
        <v>-2207</v>
      </c>
      <c r="AE409" s="168">
        <v>-10.679824561403509</v>
      </c>
      <c r="AF409" s="172">
        <v>-1843</v>
      </c>
      <c r="AG409" s="168">
        <v>-0.164929768917082</v>
      </c>
      <c r="AH409" s="171" t="s">
        <v>4748</v>
      </c>
      <c r="AI409" s="171">
        <v>-16.611202319286711</v>
      </c>
      <c r="AJ409" s="171">
        <v>-16.583678015151509</v>
      </c>
      <c r="AK409" s="171" t="s">
        <v>4748</v>
      </c>
      <c r="AL409" s="171">
        <v>-20.736564596191638</v>
      </c>
      <c r="AM409" s="171">
        <v>-23.034512194269261</v>
      </c>
      <c r="AN409" s="170">
        <v>27.110926446345751</v>
      </c>
      <c r="AO409" s="170">
        <v>19.193882509893434</v>
      </c>
      <c r="AP409" s="170">
        <v>21.060165019566568</v>
      </c>
      <c r="AQ409" s="170">
        <v>0</v>
      </c>
      <c r="AR409" s="170">
        <v>0</v>
      </c>
      <c r="AS409" s="170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62">
        <v>407</v>
      </c>
      <c r="B410" s="3" t="s">
        <v>104</v>
      </c>
      <c r="C410" s="3" t="s">
        <v>1</v>
      </c>
      <c r="D410" s="28">
        <v>7360</v>
      </c>
      <c r="E410" s="25">
        <v>-2.9023750000000001</v>
      </c>
      <c r="F410" s="25">
        <v>10.84337</v>
      </c>
      <c r="G410" s="25">
        <v>28.671330000000001</v>
      </c>
      <c r="H410" s="28">
        <v>301760000000</v>
      </c>
      <c r="I410" s="51">
        <v>41</v>
      </c>
      <c r="J410" s="51">
        <v>37.81221</v>
      </c>
      <c r="K410" s="28">
        <v>33883</v>
      </c>
      <c r="L410" s="28">
        <v>250800000</v>
      </c>
      <c r="M410" s="51">
        <v>8.4638679209179006</v>
      </c>
      <c r="N410" s="51">
        <v>0.60736891215914168</v>
      </c>
      <c r="O410" s="51">
        <v>0.8670291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9">
        <v>24.123631921490762</v>
      </c>
      <c r="AO410" s="49">
        <v>18.698307979849737</v>
      </c>
      <c r="AP410" s="49">
        <v>20.355145742099001</v>
      </c>
      <c r="AQ410" s="49">
        <v>42.907057608929712</v>
      </c>
      <c r="AR410" s="49">
        <v>49.58408147924731</v>
      </c>
      <c r="AS410" s="49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62">
        <v>408</v>
      </c>
      <c r="B411" s="3" t="s">
        <v>105</v>
      </c>
      <c r="C411" s="3" t="s">
        <v>1</v>
      </c>
      <c r="D411" s="6">
        <v>14950</v>
      </c>
      <c r="E411" s="171">
        <v>-6.8535830000000004</v>
      </c>
      <c r="F411" s="171">
        <v>8.7272730000000003</v>
      </c>
      <c r="G411" s="171">
        <v>-4.2835380000000001</v>
      </c>
      <c r="H411" s="6">
        <v>1702023742900</v>
      </c>
      <c r="I411" s="154">
        <v>113.84769999999999</v>
      </c>
      <c r="J411" s="154">
        <v>89.754729999999995</v>
      </c>
      <c r="K411" s="6">
        <v>423751</v>
      </c>
      <c r="L411" s="6">
        <v>6528000000</v>
      </c>
      <c r="M411" s="154">
        <v>5.6398441534510892</v>
      </c>
      <c r="N411" s="154">
        <v>0.78172358724269453</v>
      </c>
      <c r="O411" s="154">
        <v>1.0708230000000001</v>
      </c>
      <c r="P411" s="172">
        <v>1660553.37051</v>
      </c>
      <c r="Q411" s="168">
        <v>0.22643339358185277</v>
      </c>
      <c r="R411" s="172">
        <v>2107793.161326</v>
      </c>
      <c r="S411" s="168">
        <v>0.26933177744154091</v>
      </c>
      <c r="T411" s="172">
        <v>2320191.9400129998</v>
      </c>
      <c r="U411" s="168">
        <v>0.100768321381867</v>
      </c>
      <c r="V411" s="172">
        <v>142223.790434</v>
      </c>
      <c r="W411" s="173">
        <v>9.145349192107477E-2</v>
      </c>
      <c r="X411" s="172">
        <v>155246.766688</v>
      </c>
      <c r="Y411" s="173">
        <v>9.1566792125705732E-2</v>
      </c>
      <c r="Z411" s="172">
        <v>166513.82447200001</v>
      </c>
      <c r="AA411" s="173">
        <v>7.2575152606195348E-2</v>
      </c>
      <c r="AB411" s="172">
        <v>2624.3396520000001</v>
      </c>
      <c r="AC411" s="168">
        <v>-1.9723865877712132E-3</v>
      </c>
      <c r="AD411" s="172">
        <v>2707.3227240000001</v>
      </c>
      <c r="AE411" s="168">
        <v>3.1620553359683834E-2</v>
      </c>
      <c r="AF411" s="172">
        <v>2609.6447330000001</v>
      </c>
      <c r="AG411" s="168">
        <v>-3.6079182630906773E-2</v>
      </c>
      <c r="AH411" s="171">
        <v>5.5254636403676143</v>
      </c>
      <c r="AI411" s="171">
        <v>4.9424478294291525</v>
      </c>
      <c r="AJ411" s="171">
        <v>4.6446186174839674</v>
      </c>
      <c r="AK411" s="171">
        <v>18.379922323236041</v>
      </c>
      <c r="AL411" s="171">
        <v>16.557076802364168</v>
      </c>
      <c r="AM411" s="171">
        <v>14.684862678663043</v>
      </c>
      <c r="AN411" s="170">
        <v>17.444026942779644</v>
      </c>
      <c r="AO411" s="170">
        <v>15.80563202773736</v>
      </c>
      <c r="AP411" s="170">
        <v>14.53153750517342</v>
      </c>
      <c r="AQ411" s="170">
        <v>70.321886743535927</v>
      </c>
      <c r="AR411" s="170">
        <v>74.463100751726316</v>
      </c>
      <c r="AS411" s="170">
        <v>62.925241232961547</v>
      </c>
      <c r="AT411" s="6">
        <v>864.40700000000004</v>
      </c>
      <c r="AU411" s="6">
        <v>864.40700000000004</v>
      </c>
      <c r="AV411" s="6">
        <v>432.20350000000002</v>
      </c>
    </row>
    <row r="412" spans="1:48" x14ac:dyDescent="0.25">
      <c r="A412" s="162">
        <v>409</v>
      </c>
      <c r="B412" s="3" t="s">
        <v>2675</v>
      </c>
      <c r="C412" s="3" t="s">
        <v>2176</v>
      </c>
      <c r="D412" s="28">
        <v>9000</v>
      </c>
      <c r="E412" s="25">
        <v>0</v>
      </c>
      <c r="F412" s="25">
        <v>0</v>
      </c>
      <c r="G412" s="25">
        <v>-10</v>
      </c>
      <c r="H412" s="28">
        <v>265050000000</v>
      </c>
      <c r="I412" s="51">
        <v>29.45</v>
      </c>
      <c r="J412" s="51">
        <v>99.963669999999993</v>
      </c>
      <c r="K412" s="28">
        <v>0</v>
      </c>
      <c r="L412" s="28" t="s">
        <v>4942</v>
      </c>
      <c r="M412" s="51" t="s">
        <v>4942</v>
      </c>
      <c r="N412" s="51">
        <v>1.4350942340289783</v>
      </c>
      <c r="O412" s="51" t="s">
        <v>4942</v>
      </c>
      <c r="P412" s="30">
        <v>1453135.8377040001</v>
      </c>
      <c r="Q412" s="27" t="s">
        <v>2001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2001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4748</v>
      </c>
      <c r="AC412" s="27" t="s">
        <v>2001</v>
      </c>
      <c r="AD412" s="30">
        <v>-2438.004218</v>
      </c>
      <c r="AE412" s="27" t="s">
        <v>2001</v>
      </c>
      <c r="AF412" s="30">
        <v>-2160.7737179999999</v>
      </c>
      <c r="AG412" s="27">
        <v>-0.11371206741694001</v>
      </c>
      <c r="AH412" s="25" t="s">
        <v>4748</v>
      </c>
      <c r="AI412" s="25">
        <v>-8.7986484086019185</v>
      </c>
      <c r="AJ412" s="25">
        <v>-6.2195793080367423</v>
      </c>
      <c r="AK412" s="25" t="s">
        <v>4748</v>
      </c>
      <c r="AL412" s="25">
        <v>-31.535525902888782</v>
      </c>
      <c r="AM412" s="25">
        <v>-30.0866935908101</v>
      </c>
      <c r="AN412" s="49">
        <v>6.7528233917239833</v>
      </c>
      <c r="AO412" s="49">
        <v>2.6049847908694801</v>
      </c>
      <c r="AP412" s="49">
        <v>0.39137284200836397</v>
      </c>
      <c r="AQ412" s="49">
        <v>122.86387978428981</v>
      </c>
      <c r="AR412" s="49">
        <v>84.138107886786628</v>
      </c>
      <c r="AS412" s="49">
        <v>0.56247765288940821</v>
      </c>
      <c r="AT412" s="28" t="s">
        <v>4748</v>
      </c>
      <c r="AU412" s="28">
        <v>0</v>
      </c>
      <c r="AV412" s="28" t="s">
        <v>4748</v>
      </c>
    </row>
    <row r="413" spans="1:48" x14ac:dyDescent="0.25">
      <c r="A413" s="162">
        <v>410</v>
      </c>
      <c r="B413" s="3" t="s">
        <v>106</v>
      </c>
      <c r="C413" s="3" t="s">
        <v>1</v>
      </c>
      <c r="D413" s="28">
        <v>18600</v>
      </c>
      <c r="E413" s="25">
        <v>39.849620000000002</v>
      </c>
      <c r="F413" s="25">
        <v>14.81481</v>
      </c>
      <c r="G413" s="25">
        <v>-15.8371</v>
      </c>
      <c r="H413" s="28">
        <v>718517776800</v>
      </c>
      <c r="I413" s="51">
        <v>38.629989999999999</v>
      </c>
      <c r="J413" s="51">
        <v>71.933570000000003</v>
      </c>
      <c r="K413" s="28">
        <v>9136.5</v>
      </c>
      <c r="L413" s="28">
        <v>154650000</v>
      </c>
      <c r="M413" s="51" t="s">
        <v>4942</v>
      </c>
      <c r="N413" s="51">
        <v>1.3210505329494742</v>
      </c>
      <c r="O413" s="51">
        <v>0.21951290000000001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9">
        <v>11.355690885692404</v>
      </c>
      <c r="AO413" s="49">
        <v>7.3990317760088908</v>
      </c>
      <c r="AP413" s="49">
        <v>14.665698853270005</v>
      </c>
      <c r="AQ413" s="49">
        <v>7.4417456334100791</v>
      </c>
      <c r="AR413" s="49">
        <v>17.555371947340802</v>
      </c>
      <c r="AS413" s="49">
        <v>20.767828936950377</v>
      </c>
      <c r="AT413" s="28">
        <v>3300</v>
      </c>
      <c r="AU413" s="28">
        <v>0</v>
      </c>
      <c r="AV413" s="28" t="s">
        <v>4748</v>
      </c>
    </row>
    <row r="414" spans="1:48" x14ac:dyDescent="0.25">
      <c r="A414" s="162">
        <v>411</v>
      </c>
      <c r="B414" s="3" t="s">
        <v>2678</v>
      </c>
      <c r="C414" s="3" t="s">
        <v>2176</v>
      </c>
      <c r="D414" s="28">
        <v>900</v>
      </c>
      <c r="E414" s="25">
        <v>28.571429999999999</v>
      </c>
      <c r="F414" s="25">
        <v>80</v>
      </c>
      <c r="G414" s="25">
        <v>-25</v>
      </c>
      <c r="H414" s="28">
        <v>11880000000</v>
      </c>
      <c r="I414" s="51">
        <v>13.2</v>
      </c>
      <c r="J414" s="51">
        <v>100</v>
      </c>
      <c r="K414" s="28">
        <v>40</v>
      </c>
      <c r="L414" s="28">
        <v>33500</v>
      </c>
      <c r="M414" s="51" t="s">
        <v>4942</v>
      </c>
      <c r="N414" s="51" t="s">
        <v>4942</v>
      </c>
      <c r="O414" s="51" t="s">
        <v>4942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4748</v>
      </c>
      <c r="AL414" s="25" t="s">
        <v>4748</v>
      </c>
      <c r="AM414" s="25" t="s">
        <v>4748</v>
      </c>
      <c r="AN414" s="49">
        <v>12.082024853215001</v>
      </c>
      <c r="AO414" s="49">
        <v>18.842074442797252</v>
      </c>
      <c r="AP414" s="49">
        <v>0.38903291900085346</v>
      </c>
      <c r="AQ414" s="49" t="s">
        <v>4748</v>
      </c>
      <c r="AR414" s="49" t="s">
        <v>4748</v>
      </c>
      <c r="AS414" s="49">
        <v>0</v>
      </c>
      <c r="AT414" s="28" t="s">
        <v>4748</v>
      </c>
      <c r="AU414" s="28" t="s">
        <v>4748</v>
      </c>
      <c r="AV414" s="28" t="s">
        <v>4748</v>
      </c>
    </row>
    <row r="415" spans="1:48" x14ac:dyDescent="0.25">
      <c r="A415" s="162">
        <v>412</v>
      </c>
      <c r="B415" s="3" t="s">
        <v>397</v>
      </c>
      <c r="C415" s="3" t="s">
        <v>694</v>
      </c>
      <c r="D415" s="6">
        <v>40100</v>
      </c>
      <c r="E415" s="171">
        <v>-9.8876399999999993</v>
      </c>
      <c r="F415" s="171">
        <v>-20.436509999999998</v>
      </c>
      <c r="G415" s="171">
        <v>0.25</v>
      </c>
      <c r="H415" s="6">
        <v>122485450000</v>
      </c>
      <c r="I415" s="154">
        <v>3.0545</v>
      </c>
      <c r="J415" s="154">
        <v>44.57882</v>
      </c>
      <c r="K415" s="6">
        <v>49</v>
      </c>
      <c r="L415" s="6">
        <v>1826500</v>
      </c>
      <c r="M415" s="154">
        <v>17.148098747891972</v>
      </c>
      <c r="N415" s="154">
        <v>3.0567605572924355</v>
      </c>
      <c r="O415" s="154" t="s">
        <v>4942</v>
      </c>
      <c r="P415" s="172">
        <v>501099.45144700003</v>
      </c>
      <c r="Q415" s="168">
        <v>2.9521295221252242E-2</v>
      </c>
      <c r="R415" s="172">
        <v>446396.08128899999</v>
      </c>
      <c r="S415" s="168">
        <v>-0.10916669335804663</v>
      </c>
      <c r="T415" s="172">
        <v>521598.05416699999</v>
      </c>
      <c r="U415" s="168">
        <v>0.16846467975446611</v>
      </c>
      <c r="V415" s="172">
        <v>-12112.223840000001</v>
      </c>
      <c r="W415" s="173">
        <v>-493.68945424465153</v>
      </c>
      <c r="X415" s="172">
        <v>4750.6900139999998</v>
      </c>
      <c r="Y415" s="173">
        <v>-1.3922227723625027</v>
      </c>
      <c r="Z415" s="172">
        <v>8682.4966449999993</v>
      </c>
      <c r="AA415" s="173">
        <v>0.82762853804672587</v>
      </c>
      <c r="AB415" s="172">
        <v>-3965</v>
      </c>
      <c r="AC415" s="168">
        <v>-496.625</v>
      </c>
      <c r="AD415" s="172">
        <v>1392</v>
      </c>
      <c r="AE415" s="168">
        <v>-1.3510718789407314</v>
      </c>
      <c r="AF415" s="172">
        <v>2796.692305</v>
      </c>
      <c r="AG415" s="168">
        <v>1.0091180352011495</v>
      </c>
      <c r="AH415" s="171">
        <v>-11.613898063922495</v>
      </c>
      <c r="AI415" s="171">
        <v>4.2132567903878586</v>
      </c>
      <c r="AJ415" s="171">
        <v>6.4571888833047719</v>
      </c>
      <c r="AK415" s="171">
        <v>-34.098012845598532</v>
      </c>
      <c r="AL415" s="171">
        <v>13.773308523116873</v>
      </c>
      <c r="AM415" s="171">
        <v>24.841620900228346</v>
      </c>
      <c r="AN415" s="170">
        <v>4.9434590278373269</v>
      </c>
      <c r="AO415" s="170">
        <v>8.6358535582758407</v>
      </c>
      <c r="AP415" s="170">
        <v>7.789336257184698</v>
      </c>
      <c r="AQ415" s="170">
        <v>101.00773087836336</v>
      </c>
      <c r="AR415" s="170">
        <v>81.657873058010338</v>
      </c>
      <c r="AS415" s="170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62">
        <v>413</v>
      </c>
      <c r="B416" s="3" t="s">
        <v>4956</v>
      </c>
      <c r="C416" s="3" t="s">
        <v>2176</v>
      </c>
      <c r="D416" s="28" t="s">
        <v>4942</v>
      </c>
      <c r="E416" s="25" t="s">
        <v>4942</v>
      </c>
      <c r="F416" s="25" t="s">
        <v>4942</v>
      </c>
      <c r="G416" s="25" t="s">
        <v>4942</v>
      </c>
      <c r="H416" s="28" t="s">
        <v>4942</v>
      </c>
      <c r="I416" s="51">
        <v>6.4813199999999993</v>
      </c>
      <c r="J416" s="51">
        <v>100</v>
      </c>
      <c r="K416" s="28" t="s">
        <v>4942</v>
      </c>
      <c r="L416" s="28" t="s">
        <v>4942</v>
      </c>
      <c r="M416" s="51" t="s">
        <v>4942</v>
      </c>
      <c r="N416" s="51" t="s">
        <v>4942</v>
      </c>
      <c r="O416" s="51" t="s">
        <v>4942</v>
      </c>
      <c r="P416" s="30" t="s">
        <v>2001</v>
      </c>
      <c r="Q416" s="27" t="s">
        <v>2001</v>
      </c>
      <c r="R416" s="30" t="s">
        <v>2001</v>
      </c>
      <c r="S416" s="27" t="s">
        <v>2001</v>
      </c>
      <c r="T416" s="30" t="s">
        <v>2001</v>
      </c>
      <c r="U416" s="27" t="s">
        <v>2001</v>
      </c>
      <c r="V416" s="30" t="s">
        <v>2001</v>
      </c>
      <c r="W416" s="32" t="s">
        <v>2001</v>
      </c>
      <c r="X416" s="30" t="s">
        <v>2001</v>
      </c>
      <c r="Y416" s="32" t="s">
        <v>2001</v>
      </c>
      <c r="Z416" s="30" t="s">
        <v>2001</v>
      </c>
      <c r="AA416" s="32" t="s">
        <v>2001</v>
      </c>
      <c r="AB416" s="30" t="s">
        <v>2001</v>
      </c>
      <c r="AC416" s="27" t="s">
        <v>2001</v>
      </c>
      <c r="AD416" s="30" t="s">
        <v>2001</v>
      </c>
      <c r="AE416" s="27" t="s">
        <v>2001</v>
      </c>
      <c r="AF416" s="30" t="s">
        <v>2001</v>
      </c>
      <c r="AG416" s="27" t="s">
        <v>2001</v>
      </c>
      <c r="AH416" s="25" t="s">
        <v>2001</v>
      </c>
      <c r="AI416" s="25" t="s">
        <v>2001</v>
      </c>
      <c r="AJ416" s="25" t="s">
        <v>2001</v>
      </c>
      <c r="AK416" s="25" t="s">
        <v>2001</v>
      </c>
      <c r="AL416" s="25" t="s">
        <v>2001</v>
      </c>
      <c r="AM416" s="25" t="s">
        <v>2001</v>
      </c>
      <c r="AN416" s="49" t="s">
        <v>2001</v>
      </c>
      <c r="AO416" s="49" t="s">
        <v>2001</v>
      </c>
      <c r="AP416" s="49" t="s">
        <v>2001</v>
      </c>
      <c r="AQ416" s="49" t="s">
        <v>2001</v>
      </c>
      <c r="AR416" s="49" t="s">
        <v>2001</v>
      </c>
      <c r="AS416" s="49" t="s">
        <v>2001</v>
      </c>
      <c r="AT416" s="28" t="s">
        <v>2001</v>
      </c>
      <c r="AU416" s="28" t="s">
        <v>2001</v>
      </c>
      <c r="AV416" s="28" t="s">
        <v>2001</v>
      </c>
    </row>
    <row r="417" spans="1:48" x14ac:dyDescent="0.25">
      <c r="A417" s="162">
        <v>414</v>
      </c>
      <c r="B417" s="3" t="s">
        <v>4187</v>
      </c>
      <c r="C417" s="3" t="s">
        <v>2176</v>
      </c>
      <c r="D417" s="28" t="s">
        <v>4942</v>
      </c>
      <c r="E417" s="25" t="s">
        <v>4942</v>
      </c>
      <c r="F417" s="25" t="s">
        <v>4942</v>
      </c>
      <c r="G417" s="25" t="s">
        <v>4942</v>
      </c>
      <c r="H417" s="28" t="s">
        <v>4942</v>
      </c>
      <c r="I417" s="51">
        <v>3</v>
      </c>
      <c r="J417" s="51">
        <v>100</v>
      </c>
      <c r="K417" s="28" t="s">
        <v>4942</v>
      </c>
      <c r="L417" s="28" t="s">
        <v>4942</v>
      </c>
      <c r="M417" s="51" t="s">
        <v>4942</v>
      </c>
      <c r="N417" s="51" t="s">
        <v>4942</v>
      </c>
      <c r="O417" s="51" t="s">
        <v>4942</v>
      </c>
      <c r="P417" s="30" t="s">
        <v>4748</v>
      </c>
      <c r="Q417" s="27" t="s">
        <v>2001</v>
      </c>
      <c r="R417" s="30">
        <v>853775.715738</v>
      </c>
      <c r="S417" s="27" t="s">
        <v>2001</v>
      </c>
      <c r="T417" s="30">
        <v>708752.25</v>
      </c>
      <c r="U417" s="27">
        <v>-0.1698613149387159</v>
      </c>
      <c r="V417" s="30" t="s">
        <v>4748</v>
      </c>
      <c r="W417" s="32" t="s">
        <v>2001</v>
      </c>
      <c r="X417" s="30">
        <v>1501.1635269999999</v>
      </c>
      <c r="Y417" s="32" t="s">
        <v>2001</v>
      </c>
      <c r="Z417" s="30">
        <v>2641.5312779999999</v>
      </c>
      <c r="AA417" s="32">
        <v>0.75965591388898701</v>
      </c>
      <c r="AB417" s="30" t="s">
        <v>4748</v>
      </c>
      <c r="AC417" s="27" t="s">
        <v>2001</v>
      </c>
      <c r="AD417" s="30">
        <v>500</v>
      </c>
      <c r="AE417" s="27" t="s">
        <v>2001</v>
      </c>
      <c r="AF417" s="30">
        <v>881</v>
      </c>
      <c r="AG417" s="27">
        <v>0.76200000000000001</v>
      </c>
      <c r="AH417" s="25" t="s">
        <v>4748</v>
      </c>
      <c r="AI417" s="25" t="s">
        <v>4748</v>
      </c>
      <c r="AJ417" s="25">
        <v>1.4819319995032709</v>
      </c>
      <c r="AK417" s="25" t="s">
        <v>4748</v>
      </c>
      <c r="AL417" s="25" t="s">
        <v>4748</v>
      </c>
      <c r="AM417" s="25">
        <v>5.4481470882729361</v>
      </c>
      <c r="AN417" s="49" t="s">
        <v>4748</v>
      </c>
      <c r="AO417" s="49">
        <v>6.1045997650504784</v>
      </c>
      <c r="AP417" s="49">
        <v>6.5535343250056721</v>
      </c>
      <c r="AQ417" s="49" t="s">
        <v>4748</v>
      </c>
      <c r="AR417" s="49">
        <v>23.019312975947901</v>
      </c>
      <c r="AS417" s="49">
        <v>19.938765015993066</v>
      </c>
      <c r="AT417" s="28" t="s">
        <v>4748</v>
      </c>
      <c r="AU417" s="28" t="s">
        <v>4748</v>
      </c>
      <c r="AV417" s="28">
        <v>700</v>
      </c>
    </row>
    <row r="418" spans="1:48" x14ac:dyDescent="0.25">
      <c r="A418" s="162">
        <v>415</v>
      </c>
      <c r="B418" s="3" t="s">
        <v>5014</v>
      </c>
      <c r="C418" s="3" t="s">
        <v>2176</v>
      </c>
      <c r="D418" s="28">
        <v>29500</v>
      </c>
      <c r="E418" s="25">
        <v>3.1468530000000001</v>
      </c>
      <c r="F418" s="25">
        <v>-7.8125</v>
      </c>
      <c r="G418" s="25" t="s">
        <v>4942</v>
      </c>
      <c r="H418" s="28">
        <v>268694171500</v>
      </c>
      <c r="I418" s="51">
        <v>9.1082699999999992</v>
      </c>
      <c r="J418" s="51">
        <v>62.195889999999999</v>
      </c>
      <c r="K418" s="28">
        <v>341.8</v>
      </c>
      <c r="L418" s="28">
        <v>3017000</v>
      </c>
      <c r="M418" s="51">
        <v>12.5</v>
      </c>
      <c r="N418" s="51">
        <v>1.8587370643029721</v>
      </c>
      <c r="O418" s="51" t="s">
        <v>4942</v>
      </c>
      <c r="P418" s="30" t="s">
        <v>2001</v>
      </c>
      <c r="Q418" s="27" t="s">
        <v>2001</v>
      </c>
      <c r="R418" s="30" t="s">
        <v>2001</v>
      </c>
      <c r="S418" s="27" t="s">
        <v>2001</v>
      </c>
      <c r="T418" s="30" t="s">
        <v>2001</v>
      </c>
      <c r="U418" s="27" t="s">
        <v>2001</v>
      </c>
      <c r="V418" s="30" t="s">
        <v>2001</v>
      </c>
      <c r="W418" s="32" t="s">
        <v>2001</v>
      </c>
      <c r="X418" s="30" t="s">
        <v>2001</v>
      </c>
      <c r="Y418" s="32" t="s">
        <v>2001</v>
      </c>
      <c r="Z418" s="30" t="s">
        <v>2001</v>
      </c>
      <c r="AA418" s="32" t="s">
        <v>2001</v>
      </c>
      <c r="AB418" s="30" t="s">
        <v>2001</v>
      </c>
      <c r="AC418" s="27" t="s">
        <v>2001</v>
      </c>
      <c r="AD418" s="30" t="s">
        <v>2001</v>
      </c>
      <c r="AE418" s="27" t="s">
        <v>2001</v>
      </c>
      <c r="AF418" s="30" t="s">
        <v>2001</v>
      </c>
      <c r="AG418" s="27" t="s">
        <v>2001</v>
      </c>
      <c r="AH418" s="25" t="s">
        <v>2001</v>
      </c>
      <c r="AI418" s="25" t="s">
        <v>2001</v>
      </c>
      <c r="AJ418" s="25" t="s">
        <v>2001</v>
      </c>
      <c r="AK418" s="25" t="s">
        <v>2001</v>
      </c>
      <c r="AL418" s="25" t="s">
        <v>2001</v>
      </c>
      <c r="AM418" s="25" t="s">
        <v>2001</v>
      </c>
      <c r="AN418" s="49" t="s">
        <v>2001</v>
      </c>
      <c r="AO418" s="49" t="s">
        <v>2001</v>
      </c>
      <c r="AP418" s="49" t="s">
        <v>2001</v>
      </c>
      <c r="AQ418" s="49" t="s">
        <v>2001</v>
      </c>
      <c r="AR418" s="49" t="s">
        <v>2001</v>
      </c>
      <c r="AS418" s="49" t="s">
        <v>2001</v>
      </c>
      <c r="AT418" s="28" t="s">
        <v>2001</v>
      </c>
      <c r="AU418" s="28" t="s">
        <v>2001</v>
      </c>
      <c r="AV418" s="28" t="s">
        <v>2001</v>
      </c>
    </row>
    <row r="419" spans="1:48" x14ac:dyDescent="0.25">
      <c r="A419" s="162">
        <v>416</v>
      </c>
      <c r="B419" s="3" t="s">
        <v>4874</v>
      </c>
      <c r="C419" s="3" t="s">
        <v>2176</v>
      </c>
      <c r="D419" s="6">
        <v>10700</v>
      </c>
      <c r="E419" s="171">
        <v>8.0808079999999993</v>
      </c>
      <c r="F419" s="171">
        <v>7</v>
      </c>
      <c r="G419" s="171" t="s">
        <v>4942</v>
      </c>
      <c r="H419" s="6">
        <v>1358900000000</v>
      </c>
      <c r="I419" s="154">
        <v>127</v>
      </c>
      <c r="J419" s="154">
        <v>100</v>
      </c>
      <c r="K419" s="6">
        <v>10</v>
      </c>
      <c r="L419" s="6">
        <v>108000</v>
      </c>
      <c r="M419" s="154">
        <v>5.9312638580931267</v>
      </c>
      <c r="N419" s="154">
        <v>0.87879632706856214</v>
      </c>
      <c r="O419" s="154" t="s">
        <v>4942</v>
      </c>
      <c r="P419" s="172" t="s">
        <v>2001</v>
      </c>
      <c r="Q419" s="168" t="s">
        <v>2001</v>
      </c>
      <c r="R419" s="172" t="s">
        <v>2001</v>
      </c>
      <c r="S419" s="168" t="s">
        <v>2001</v>
      </c>
      <c r="T419" s="172" t="s">
        <v>2001</v>
      </c>
      <c r="U419" s="168" t="s">
        <v>2001</v>
      </c>
      <c r="V419" s="172" t="s">
        <v>2001</v>
      </c>
      <c r="W419" s="173" t="s">
        <v>2001</v>
      </c>
      <c r="X419" s="172" t="s">
        <v>2001</v>
      </c>
      <c r="Y419" s="173" t="s">
        <v>2001</v>
      </c>
      <c r="Z419" s="172" t="s">
        <v>2001</v>
      </c>
      <c r="AA419" s="173" t="s">
        <v>2001</v>
      </c>
      <c r="AB419" s="172" t="s">
        <v>2001</v>
      </c>
      <c r="AC419" s="168" t="s">
        <v>2001</v>
      </c>
      <c r="AD419" s="172" t="s">
        <v>2001</v>
      </c>
      <c r="AE419" s="168" t="s">
        <v>2001</v>
      </c>
      <c r="AF419" s="172" t="s">
        <v>2001</v>
      </c>
      <c r="AG419" s="168" t="s">
        <v>2001</v>
      </c>
      <c r="AH419" s="171" t="s">
        <v>2001</v>
      </c>
      <c r="AI419" s="171" t="s">
        <v>2001</v>
      </c>
      <c r="AJ419" s="171" t="s">
        <v>2001</v>
      </c>
      <c r="AK419" s="171" t="s">
        <v>2001</v>
      </c>
      <c r="AL419" s="171" t="s">
        <v>2001</v>
      </c>
      <c r="AM419" s="171" t="s">
        <v>2001</v>
      </c>
      <c r="AN419" s="170" t="s">
        <v>2001</v>
      </c>
      <c r="AO419" s="170" t="s">
        <v>2001</v>
      </c>
      <c r="AP419" s="170" t="s">
        <v>2001</v>
      </c>
      <c r="AQ419" s="170" t="s">
        <v>2001</v>
      </c>
      <c r="AR419" s="170" t="s">
        <v>2001</v>
      </c>
      <c r="AS419" s="170" t="s">
        <v>2001</v>
      </c>
      <c r="AT419" s="6" t="s">
        <v>2001</v>
      </c>
      <c r="AU419" s="6" t="s">
        <v>2001</v>
      </c>
      <c r="AV419" s="6" t="s">
        <v>2001</v>
      </c>
    </row>
    <row r="420" spans="1:48" x14ac:dyDescent="0.25">
      <c r="A420" s="162">
        <v>417</v>
      </c>
      <c r="B420" s="3" t="s">
        <v>398</v>
      </c>
      <c r="C420" s="3" t="s">
        <v>694</v>
      </c>
      <c r="D420" s="28">
        <v>1200</v>
      </c>
      <c r="E420" s="25">
        <v>-14.28571</v>
      </c>
      <c r="F420" s="25">
        <v>0</v>
      </c>
      <c r="G420" s="25">
        <v>-45.454549999999998</v>
      </c>
      <c r="H420" s="28">
        <v>28247949600</v>
      </c>
      <c r="I420" s="51">
        <v>23.539960000000001</v>
      </c>
      <c r="J420" s="51">
        <v>65.214470000000006</v>
      </c>
      <c r="K420" s="28">
        <v>11310</v>
      </c>
      <c r="L420" s="28">
        <v>14269000</v>
      </c>
      <c r="M420" s="51" t="s">
        <v>4942</v>
      </c>
      <c r="N420" s="51">
        <v>0.11796610502971493</v>
      </c>
      <c r="O420" s="51">
        <v>0.7030286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9">
        <v>5.2438019787951156</v>
      </c>
      <c r="AO420" s="49">
        <v>2.6052284127534797</v>
      </c>
      <c r="AP420" s="49">
        <v>2.7481893870057506</v>
      </c>
      <c r="AQ420" s="49">
        <v>0</v>
      </c>
      <c r="AR420" s="49">
        <v>0</v>
      </c>
      <c r="AS420" s="49">
        <v>0</v>
      </c>
      <c r="AT420" s="28">
        <v>0</v>
      </c>
      <c r="AU420" s="28">
        <v>0</v>
      </c>
      <c r="AV420" s="28" t="s">
        <v>4748</v>
      </c>
    </row>
    <row r="421" spans="1:48" x14ac:dyDescent="0.25">
      <c r="A421" s="162">
        <v>418</v>
      </c>
      <c r="B421" s="3" t="s">
        <v>4972</v>
      </c>
      <c r="C421" s="3" t="s">
        <v>1</v>
      </c>
      <c r="D421" s="28">
        <v>42850</v>
      </c>
      <c r="E421" s="25">
        <v>-2.1689500000000002</v>
      </c>
      <c r="F421" s="25">
        <v>5.8024690000000003</v>
      </c>
      <c r="G421" s="25" t="s">
        <v>4942</v>
      </c>
      <c r="H421" s="28">
        <v>557050000000</v>
      </c>
      <c r="I421" s="51">
        <v>13</v>
      </c>
      <c r="J421" s="51">
        <v>100</v>
      </c>
      <c r="K421" s="28">
        <v>45970</v>
      </c>
      <c r="L421" s="28">
        <v>1962800000</v>
      </c>
      <c r="M421" s="51">
        <v>7.2393985470518665</v>
      </c>
      <c r="N421" s="51">
        <v>2.4788054429659843</v>
      </c>
      <c r="O421" s="51" t="s">
        <v>4942</v>
      </c>
      <c r="P421" s="30" t="s">
        <v>2001</v>
      </c>
      <c r="Q421" s="27" t="s">
        <v>2001</v>
      </c>
      <c r="R421" s="30" t="s">
        <v>2001</v>
      </c>
      <c r="S421" s="27" t="s">
        <v>2001</v>
      </c>
      <c r="T421" s="30" t="s">
        <v>2001</v>
      </c>
      <c r="U421" s="27" t="s">
        <v>2001</v>
      </c>
      <c r="V421" s="30" t="s">
        <v>2001</v>
      </c>
      <c r="W421" s="32" t="s">
        <v>2001</v>
      </c>
      <c r="X421" s="30" t="s">
        <v>2001</v>
      </c>
      <c r="Y421" s="32" t="s">
        <v>2001</v>
      </c>
      <c r="Z421" s="30" t="s">
        <v>2001</v>
      </c>
      <c r="AA421" s="32" t="s">
        <v>2001</v>
      </c>
      <c r="AB421" s="30" t="s">
        <v>2001</v>
      </c>
      <c r="AC421" s="27" t="s">
        <v>2001</v>
      </c>
      <c r="AD421" s="30" t="s">
        <v>2001</v>
      </c>
      <c r="AE421" s="27" t="s">
        <v>2001</v>
      </c>
      <c r="AF421" s="30" t="s">
        <v>2001</v>
      </c>
      <c r="AG421" s="27" t="s">
        <v>2001</v>
      </c>
      <c r="AH421" s="25" t="s">
        <v>2001</v>
      </c>
      <c r="AI421" s="25" t="s">
        <v>2001</v>
      </c>
      <c r="AJ421" s="25" t="s">
        <v>2001</v>
      </c>
      <c r="AK421" s="25" t="s">
        <v>2001</v>
      </c>
      <c r="AL421" s="25" t="s">
        <v>2001</v>
      </c>
      <c r="AM421" s="25" t="s">
        <v>2001</v>
      </c>
      <c r="AN421" s="49" t="s">
        <v>2001</v>
      </c>
      <c r="AO421" s="49" t="s">
        <v>2001</v>
      </c>
      <c r="AP421" s="49" t="s">
        <v>2001</v>
      </c>
      <c r="AQ421" s="49" t="s">
        <v>2001</v>
      </c>
      <c r="AR421" s="49" t="s">
        <v>2001</v>
      </c>
      <c r="AS421" s="49" t="s">
        <v>2001</v>
      </c>
      <c r="AT421" s="28" t="s">
        <v>2001</v>
      </c>
      <c r="AU421" s="28" t="s">
        <v>2001</v>
      </c>
      <c r="AV421" s="28" t="s">
        <v>2001</v>
      </c>
    </row>
    <row r="422" spans="1:48" x14ac:dyDescent="0.25">
      <c r="A422" s="162">
        <v>419</v>
      </c>
      <c r="B422" s="3" t="s">
        <v>107</v>
      </c>
      <c r="C422" s="3" t="s">
        <v>1</v>
      </c>
      <c r="D422" s="28">
        <v>3250</v>
      </c>
      <c r="E422" s="25">
        <v>-2.4024019999999999</v>
      </c>
      <c r="F422" s="25">
        <v>24.0458</v>
      </c>
      <c r="G422" s="25">
        <v>-43.965519999999998</v>
      </c>
      <c r="H422" s="28">
        <v>827873302749.99988</v>
      </c>
      <c r="I422" s="51">
        <v>254.7302</v>
      </c>
      <c r="J422" s="51">
        <v>48.95485</v>
      </c>
      <c r="K422" s="28">
        <v>646374.5</v>
      </c>
      <c r="L422" s="28">
        <v>2266700000</v>
      </c>
      <c r="M422" s="51" t="s">
        <v>4942</v>
      </c>
      <c r="N422" s="51">
        <v>0.28233861133944266</v>
      </c>
      <c r="O422" s="51">
        <v>0.99256390000000005</v>
      </c>
      <c r="P422" s="30">
        <v>1706673.2091999999</v>
      </c>
      <c r="Q422" s="27">
        <v>5.9837513870086187</v>
      </c>
      <c r="R422" s="30">
        <v>2422753.7705239998</v>
      </c>
      <c r="S422" s="27">
        <v>0.4195768454463884</v>
      </c>
      <c r="T422" s="30">
        <v>1625360.9862850001</v>
      </c>
      <c r="U422" s="27">
        <v>-0.32912663017609811</v>
      </c>
      <c r="V422" s="30">
        <v>245265.052084</v>
      </c>
      <c r="W422" s="32">
        <v>0.91043711133867755</v>
      </c>
      <c r="X422" s="30">
        <v>112029.561244</v>
      </c>
      <c r="Y422" s="32">
        <v>-0.54323063847828035</v>
      </c>
      <c r="Z422" s="30">
        <v>106047.36030499999</v>
      </c>
      <c r="AA422" s="32">
        <v>-5.3398414423589405E-2</v>
      </c>
      <c r="AB422" s="30">
        <v>1461.9672527777777</v>
      </c>
      <c r="AC422" s="27">
        <v>-0.30693830877996664</v>
      </c>
      <c r="AD422" s="30">
        <v>566.37893999999994</v>
      </c>
      <c r="AE422" s="27">
        <v>-0.61259122670233246</v>
      </c>
      <c r="AF422" s="30">
        <v>417</v>
      </c>
      <c r="AG422" s="27">
        <v>-0.26374381081330456</v>
      </c>
      <c r="AH422" s="25">
        <v>9.022274593651785</v>
      </c>
      <c r="AI422" s="25">
        <v>2.5636461315802355</v>
      </c>
      <c r="AJ422" s="25">
        <v>2.2956925433910209</v>
      </c>
      <c r="AK422" s="25">
        <v>17.912563161584739</v>
      </c>
      <c r="AL422" s="25">
        <v>4.8736663987709452</v>
      </c>
      <c r="AM422" s="25">
        <v>3.8979544943633386</v>
      </c>
      <c r="AN422" s="49">
        <v>18.979984131867855</v>
      </c>
      <c r="AO422" s="49">
        <v>18.005357134070287</v>
      </c>
      <c r="AP422" s="49">
        <v>23.663695336203826</v>
      </c>
      <c r="AQ422" s="49">
        <v>20.331238232235751</v>
      </c>
      <c r="AR422" s="49">
        <v>8.3844604263743232</v>
      </c>
      <c r="AS422" s="49">
        <v>14.095996767739932</v>
      </c>
      <c r="AT422" s="28">
        <v>0</v>
      </c>
      <c r="AU422" s="28">
        <v>0</v>
      </c>
      <c r="AV422" s="28">
        <v>0</v>
      </c>
    </row>
    <row r="423" spans="1:48" x14ac:dyDescent="0.25">
      <c r="A423" s="162">
        <v>420</v>
      </c>
      <c r="B423" s="3" t="s">
        <v>108</v>
      </c>
      <c r="C423" s="3" t="s">
        <v>1</v>
      </c>
      <c r="D423" s="28">
        <v>4790</v>
      </c>
      <c r="E423" s="25">
        <v>-6.4453129999999996</v>
      </c>
      <c r="F423" s="25">
        <v>-7.5289580000000003</v>
      </c>
      <c r="G423" s="25">
        <v>-5.8298699999999997</v>
      </c>
      <c r="H423" s="28">
        <v>3400889495530</v>
      </c>
      <c r="I423" s="51">
        <v>709.99779999999998</v>
      </c>
      <c r="J423" s="51">
        <v>78.797060000000002</v>
      </c>
      <c r="K423" s="28">
        <v>4860765</v>
      </c>
      <c r="L423" s="28">
        <v>24254500000</v>
      </c>
      <c r="M423" s="51">
        <v>9.3708731790957227</v>
      </c>
      <c r="N423" s="51">
        <v>0.38082774678959208</v>
      </c>
      <c r="O423" s="51">
        <v>0.86169810000000002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9">
        <v>12.463939330077212</v>
      </c>
      <c r="AO423" s="49">
        <v>27.228581996200273</v>
      </c>
      <c r="AP423" s="49">
        <v>9.4919935072092176</v>
      </c>
      <c r="AQ423" s="49">
        <v>22.503330970534911</v>
      </c>
      <c r="AR423" s="49">
        <v>43.149765849874036</v>
      </c>
      <c r="AS423" s="49">
        <v>50.835082876982838</v>
      </c>
      <c r="AT423" s="28">
        <v>0</v>
      </c>
      <c r="AU423" s="28">
        <v>269.59022286125088</v>
      </c>
      <c r="AV423" s="28" t="s">
        <v>4748</v>
      </c>
    </row>
    <row r="424" spans="1:48" x14ac:dyDescent="0.25">
      <c r="A424" s="162">
        <v>421</v>
      </c>
      <c r="B424" s="3" t="s">
        <v>109</v>
      </c>
      <c r="C424" s="3" t="s">
        <v>1</v>
      </c>
      <c r="D424" s="28">
        <v>28100</v>
      </c>
      <c r="E424" s="25">
        <v>-2.7681659999999999</v>
      </c>
      <c r="F424" s="25">
        <v>-8.6178860000000004</v>
      </c>
      <c r="G424" s="25">
        <v>23.788550000000001</v>
      </c>
      <c r="H424" s="28">
        <v>1129620000000</v>
      </c>
      <c r="I424" s="51">
        <v>40.199999999999996</v>
      </c>
      <c r="J424" s="51">
        <v>94.246300000000005</v>
      </c>
      <c r="K424" s="28">
        <v>105758.5</v>
      </c>
      <c r="L424" s="28">
        <v>3073550000</v>
      </c>
      <c r="M424" s="51">
        <v>5.9419662807390932</v>
      </c>
      <c r="N424" s="51">
        <v>1.6222402405910143</v>
      </c>
      <c r="O424" s="51">
        <v>0.88842359999999998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9">
        <v>9.4500291008125075</v>
      </c>
      <c r="AO424" s="49">
        <v>7.7266595474497102</v>
      </c>
      <c r="AP424" s="49">
        <v>8.3880422301682689</v>
      </c>
      <c r="AQ424" s="49">
        <v>251.20853829371669</v>
      </c>
      <c r="AR424" s="49">
        <v>180.37232849694027</v>
      </c>
      <c r="AS424" s="49">
        <v>179.94159478031864</v>
      </c>
      <c r="AT424" s="28">
        <v>3605.8517933500002</v>
      </c>
      <c r="AU424" s="28">
        <v>1606.7465999999999</v>
      </c>
      <c r="AV424" s="28" t="s">
        <v>4748</v>
      </c>
    </row>
    <row r="425" spans="1:48" x14ac:dyDescent="0.25">
      <c r="A425" s="162">
        <v>422</v>
      </c>
      <c r="B425" s="3" t="s">
        <v>2681</v>
      </c>
      <c r="C425" s="3" t="s">
        <v>2176</v>
      </c>
      <c r="D425" s="6">
        <v>48000</v>
      </c>
      <c r="E425" s="171">
        <v>-1.0309280000000001</v>
      </c>
      <c r="F425" s="171">
        <v>-6.7961169999999997</v>
      </c>
      <c r="G425" s="171">
        <v>-11.764709999999999</v>
      </c>
      <c r="H425" s="6">
        <v>10854226032000</v>
      </c>
      <c r="I425" s="154">
        <v>226.12969999999999</v>
      </c>
      <c r="J425" s="154">
        <v>53.966290000000001</v>
      </c>
      <c r="K425" s="6">
        <v>3860</v>
      </c>
      <c r="L425" s="6">
        <v>184830000</v>
      </c>
      <c r="M425" s="154">
        <v>11.549566891241579</v>
      </c>
      <c r="N425" s="154">
        <v>2.8982844537893793</v>
      </c>
      <c r="O425" s="154">
        <v>0.51545940000000001</v>
      </c>
      <c r="P425" s="172">
        <v>5567740.7965949997</v>
      </c>
      <c r="Q425" s="168" t="s">
        <v>2001</v>
      </c>
      <c r="R425" s="172">
        <v>6666468.1516659996</v>
      </c>
      <c r="S425" s="168">
        <v>0.19733809370991851</v>
      </c>
      <c r="T425" s="172">
        <v>7651359.7428280003</v>
      </c>
      <c r="U425" s="168">
        <v>0.14773813790978196</v>
      </c>
      <c r="V425" s="172">
        <v>827701.61035500001</v>
      </c>
      <c r="W425" s="173" t="s">
        <v>2001</v>
      </c>
      <c r="X425" s="172">
        <v>884375.98841999995</v>
      </c>
      <c r="Y425" s="173">
        <v>6.8471992027045125E-2</v>
      </c>
      <c r="Z425" s="172">
        <v>872344.96820300003</v>
      </c>
      <c r="AA425" s="173">
        <v>-1.3603965252939748E-2</v>
      </c>
      <c r="AB425" s="172">
        <v>3281.8181818181815</v>
      </c>
      <c r="AC425" s="168" t="s">
        <v>2001</v>
      </c>
      <c r="AD425" s="172">
        <v>3154.545454545454</v>
      </c>
      <c r="AE425" s="168">
        <v>-3.8781163434903121E-2</v>
      </c>
      <c r="AF425" s="172">
        <v>3453.3333333333335</v>
      </c>
      <c r="AG425" s="168">
        <v>9.4716618635927216E-2</v>
      </c>
      <c r="AH425" s="171" t="s">
        <v>4748</v>
      </c>
      <c r="AI425" s="171">
        <v>10.736912694639793</v>
      </c>
      <c r="AJ425" s="171">
        <v>10.418620499245945</v>
      </c>
      <c r="AK425" s="171" t="s">
        <v>4748</v>
      </c>
      <c r="AL425" s="171">
        <v>28.967963184248504</v>
      </c>
      <c r="AM425" s="171">
        <v>26.53691576792173</v>
      </c>
      <c r="AN425" s="170">
        <v>47.56447019896418</v>
      </c>
      <c r="AO425" s="170">
        <v>46.671812103451629</v>
      </c>
      <c r="AP425" s="170">
        <v>48.5410132623729</v>
      </c>
      <c r="AQ425" s="170">
        <v>76.391486093164858</v>
      </c>
      <c r="AR425" s="170">
        <v>83.360899758765569</v>
      </c>
      <c r="AS425" s="170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62">
        <v>423</v>
      </c>
      <c r="B426" s="3" t="s">
        <v>110</v>
      </c>
      <c r="C426" s="3" t="s">
        <v>1</v>
      </c>
      <c r="D426" s="28">
        <v>50000</v>
      </c>
      <c r="E426" s="25">
        <v>4.6025099999999997</v>
      </c>
      <c r="F426" s="25">
        <v>17.370889999999999</v>
      </c>
      <c r="G426" s="25">
        <v>-2.2108819999999998</v>
      </c>
      <c r="H426" s="28">
        <v>30831079799999.996</v>
      </c>
      <c r="I426" s="51">
        <v>616.62159999999994</v>
      </c>
      <c r="J426" s="51">
        <v>81.994190000000003</v>
      </c>
      <c r="K426" s="28">
        <v>922880.5</v>
      </c>
      <c r="L426" s="28">
        <v>44421850000</v>
      </c>
      <c r="M426" s="51">
        <v>11.193742169066461</v>
      </c>
      <c r="N426" s="51">
        <v>2.3437880543373337</v>
      </c>
      <c r="O426" s="51">
        <v>0.91010480000000005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9">
        <v>19.741515667911258</v>
      </c>
      <c r="AO426" s="49">
        <v>21.345361962026676</v>
      </c>
      <c r="AP426" s="49">
        <v>22.697421443491329</v>
      </c>
      <c r="AQ426" s="49">
        <v>86.480381866504757</v>
      </c>
      <c r="AR426" s="49">
        <v>86.821265745164936</v>
      </c>
      <c r="AS426" s="49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62">
        <v>424</v>
      </c>
      <c r="B427" s="3" t="s">
        <v>4877</v>
      </c>
      <c r="C427" s="3" t="s">
        <v>2176</v>
      </c>
      <c r="D427" s="6">
        <v>10000</v>
      </c>
      <c r="E427" s="171">
        <v>-23.076920000000001</v>
      </c>
      <c r="F427" s="171">
        <v>-37.5</v>
      </c>
      <c r="G427" s="171" t="s">
        <v>4942</v>
      </c>
      <c r="H427" s="6">
        <v>30000000000</v>
      </c>
      <c r="I427" s="154">
        <v>3</v>
      </c>
      <c r="J427" s="154">
        <v>100</v>
      </c>
      <c r="K427" s="6">
        <v>545</v>
      </c>
      <c r="L427" s="6">
        <v>5676500</v>
      </c>
      <c r="M427" s="154">
        <v>3.5063113604488079</v>
      </c>
      <c r="N427" s="154">
        <v>0.6612901952307304</v>
      </c>
      <c r="O427" s="154" t="s">
        <v>4942</v>
      </c>
      <c r="P427" s="172" t="s">
        <v>2001</v>
      </c>
      <c r="Q427" s="168" t="s">
        <v>2001</v>
      </c>
      <c r="R427" s="172" t="s">
        <v>2001</v>
      </c>
      <c r="S427" s="168" t="s">
        <v>2001</v>
      </c>
      <c r="T427" s="172" t="s">
        <v>2001</v>
      </c>
      <c r="U427" s="168" t="s">
        <v>2001</v>
      </c>
      <c r="V427" s="172" t="s">
        <v>2001</v>
      </c>
      <c r="W427" s="173" t="s">
        <v>2001</v>
      </c>
      <c r="X427" s="172" t="s">
        <v>2001</v>
      </c>
      <c r="Y427" s="173" t="s">
        <v>2001</v>
      </c>
      <c r="Z427" s="172" t="s">
        <v>2001</v>
      </c>
      <c r="AA427" s="173" t="s">
        <v>2001</v>
      </c>
      <c r="AB427" s="172" t="s">
        <v>2001</v>
      </c>
      <c r="AC427" s="168" t="s">
        <v>2001</v>
      </c>
      <c r="AD427" s="172" t="s">
        <v>2001</v>
      </c>
      <c r="AE427" s="168" t="s">
        <v>2001</v>
      </c>
      <c r="AF427" s="172" t="s">
        <v>2001</v>
      </c>
      <c r="AG427" s="168" t="s">
        <v>2001</v>
      </c>
      <c r="AH427" s="171" t="s">
        <v>2001</v>
      </c>
      <c r="AI427" s="171" t="s">
        <v>2001</v>
      </c>
      <c r="AJ427" s="171" t="s">
        <v>2001</v>
      </c>
      <c r="AK427" s="171" t="s">
        <v>2001</v>
      </c>
      <c r="AL427" s="171" t="s">
        <v>2001</v>
      </c>
      <c r="AM427" s="171" t="s">
        <v>2001</v>
      </c>
      <c r="AN427" s="170" t="s">
        <v>2001</v>
      </c>
      <c r="AO427" s="170" t="s">
        <v>2001</v>
      </c>
      <c r="AP427" s="170" t="s">
        <v>2001</v>
      </c>
      <c r="AQ427" s="170" t="s">
        <v>2001</v>
      </c>
      <c r="AR427" s="170" t="s">
        <v>2001</v>
      </c>
      <c r="AS427" s="170" t="s">
        <v>2001</v>
      </c>
      <c r="AT427" s="6" t="s">
        <v>2001</v>
      </c>
      <c r="AU427" s="6" t="s">
        <v>2001</v>
      </c>
      <c r="AV427" s="6" t="s">
        <v>2001</v>
      </c>
    </row>
    <row r="428" spans="1:48" x14ac:dyDescent="0.25">
      <c r="A428" s="162">
        <v>425</v>
      </c>
      <c r="B428" s="3" t="s">
        <v>4042</v>
      </c>
      <c r="C428" s="3" t="s">
        <v>2176</v>
      </c>
      <c r="D428" s="28">
        <v>7200</v>
      </c>
      <c r="E428" s="25">
        <v>35.849060000000001</v>
      </c>
      <c r="F428" s="25">
        <v>35.849060000000001</v>
      </c>
      <c r="G428" s="25">
        <v>-29.411760000000001</v>
      </c>
      <c r="H428" s="28">
        <v>84240000000</v>
      </c>
      <c r="I428" s="51">
        <v>11.7</v>
      </c>
      <c r="J428" s="51">
        <v>91.965810000000005</v>
      </c>
      <c r="K428" s="28">
        <v>115</v>
      </c>
      <c r="L428" s="28">
        <v>649000</v>
      </c>
      <c r="M428" s="51">
        <v>12.67605633802817</v>
      </c>
      <c r="N428" s="51">
        <v>0.6693886319091672</v>
      </c>
      <c r="O428" s="51" t="s">
        <v>4942</v>
      </c>
      <c r="P428" s="30" t="s">
        <v>4748</v>
      </c>
      <c r="Q428" s="27" t="s">
        <v>2001</v>
      </c>
      <c r="R428" s="30">
        <v>118383.372195</v>
      </c>
      <c r="S428" s="27" t="s">
        <v>2001</v>
      </c>
      <c r="T428" s="30">
        <v>96759.194088000004</v>
      </c>
      <c r="U428" s="27">
        <v>-0.18266229206058476</v>
      </c>
      <c r="V428" s="30" t="s">
        <v>4748</v>
      </c>
      <c r="W428" s="32" t="s">
        <v>2001</v>
      </c>
      <c r="X428" s="30">
        <v>-3878.2355710000002</v>
      </c>
      <c r="Y428" s="32" t="s">
        <v>2001</v>
      </c>
      <c r="Z428" s="30">
        <v>6651.1836869999997</v>
      </c>
      <c r="AA428" s="32">
        <v>-2.7150024966856248</v>
      </c>
      <c r="AB428" s="30" t="s">
        <v>4748</v>
      </c>
      <c r="AC428" s="27" t="s">
        <v>2001</v>
      </c>
      <c r="AD428" s="30">
        <v>-331.47312599999998</v>
      </c>
      <c r="AE428" s="27" t="s">
        <v>2001</v>
      </c>
      <c r="AF428" s="30">
        <v>568</v>
      </c>
      <c r="AG428" s="27">
        <v>-2.7135627459584764</v>
      </c>
      <c r="AH428" s="25" t="s">
        <v>4748</v>
      </c>
      <c r="AI428" s="25" t="s">
        <v>4748</v>
      </c>
      <c r="AJ428" s="25">
        <v>4.2530683064438994</v>
      </c>
      <c r="AK428" s="25" t="s">
        <v>4748</v>
      </c>
      <c r="AL428" s="25" t="s">
        <v>4748</v>
      </c>
      <c r="AM428" s="25">
        <v>5.4232277745938937</v>
      </c>
      <c r="AN428" s="49" t="s">
        <v>4748</v>
      </c>
      <c r="AO428" s="49">
        <v>12.255258345827702</v>
      </c>
      <c r="AP428" s="49">
        <v>24.207765110876345</v>
      </c>
      <c r="AQ428" s="49" t="s">
        <v>4748</v>
      </c>
      <c r="AR428" s="49">
        <v>18.193144317807764</v>
      </c>
      <c r="AS428" s="49">
        <v>0</v>
      </c>
      <c r="AT428" s="28" t="s">
        <v>4748</v>
      </c>
      <c r="AU428" s="28" t="s">
        <v>4748</v>
      </c>
      <c r="AV428" s="28" t="s">
        <v>4748</v>
      </c>
    </row>
    <row r="429" spans="1:48" x14ac:dyDescent="0.25">
      <c r="A429" s="162">
        <v>426</v>
      </c>
      <c r="B429" s="3" t="s">
        <v>4704</v>
      </c>
      <c r="C429" s="3" t="s">
        <v>1</v>
      </c>
      <c r="D429" s="6">
        <v>52100</v>
      </c>
      <c r="E429" s="171">
        <v>-4.7531990000000004</v>
      </c>
      <c r="F429" s="171">
        <v>-21.180029999999999</v>
      </c>
      <c r="G429" s="171">
        <v>-40.557049999999997</v>
      </c>
      <c r="H429" s="6">
        <v>3542800000000</v>
      </c>
      <c r="I429" s="154">
        <v>68</v>
      </c>
      <c r="J429" s="154">
        <v>92.453540000000004</v>
      </c>
      <c r="K429" s="6">
        <v>27813.5</v>
      </c>
      <c r="L429" s="6">
        <v>1493500000</v>
      </c>
      <c r="M429" s="154">
        <v>10.501914936504736</v>
      </c>
      <c r="N429" s="154">
        <v>3.1247591872063207</v>
      </c>
      <c r="O429" s="154" t="s">
        <v>4942</v>
      </c>
      <c r="P429" s="172" t="s">
        <v>4748</v>
      </c>
      <c r="Q429" s="168" t="s">
        <v>2001</v>
      </c>
      <c r="R429" s="172">
        <v>10853155.326491</v>
      </c>
      <c r="S429" s="168" t="s">
        <v>2001</v>
      </c>
      <c r="T429" s="172">
        <v>13146514.956223</v>
      </c>
      <c r="U429" s="168">
        <v>0.21130809987895749</v>
      </c>
      <c r="V429" s="172" t="s">
        <v>4748</v>
      </c>
      <c r="W429" s="173" t="s">
        <v>2001</v>
      </c>
      <c r="X429" s="172">
        <v>207506.19608600001</v>
      </c>
      <c r="Y429" s="173" t="s">
        <v>2001</v>
      </c>
      <c r="Z429" s="172">
        <v>289877.77205600002</v>
      </c>
      <c r="AA429" s="173">
        <v>0.39695959698408945</v>
      </c>
      <c r="AB429" s="172" t="s">
        <v>4748</v>
      </c>
      <c r="AC429" s="168" t="s">
        <v>2001</v>
      </c>
      <c r="AD429" s="172">
        <v>5921.7647058823532</v>
      </c>
      <c r="AE429" s="168" t="s">
        <v>2001</v>
      </c>
      <c r="AF429" s="172">
        <v>4135.2941176470586</v>
      </c>
      <c r="AG429" s="168">
        <v>-0.30167875235919345</v>
      </c>
      <c r="AH429" s="171" t="s">
        <v>4748</v>
      </c>
      <c r="AI429" s="171" t="s">
        <v>4748</v>
      </c>
      <c r="AJ429" s="171">
        <v>6.7557758611207719</v>
      </c>
      <c r="AK429" s="171" t="s">
        <v>4748</v>
      </c>
      <c r="AL429" s="171" t="s">
        <v>4748</v>
      </c>
      <c r="AM429" s="171">
        <v>42.872241557517391</v>
      </c>
      <c r="AN429" s="170" t="s">
        <v>4748</v>
      </c>
      <c r="AO429" s="170">
        <v>12.995109386018511</v>
      </c>
      <c r="AP429" s="170">
        <v>13.815526802418908</v>
      </c>
      <c r="AQ429" s="170" t="s">
        <v>4748</v>
      </c>
      <c r="AR429" s="170">
        <v>472.53136734668868</v>
      </c>
      <c r="AS429" s="170">
        <v>147.27806550793153</v>
      </c>
      <c r="AT429" s="6" t="s">
        <v>4748</v>
      </c>
      <c r="AU429" s="6" t="s">
        <v>4748</v>
      </c>
      <c r="AV429" s="6" t="s">
        <v>4748</v>
      </c>
    </row>
    <row r="430" spans="1:48" x14ac:dyDescent="0.25">
      <c r="A430" s="162">
        <v>427</v>
      </c>
      <c r="B430" s="3" t="s">
        <v>2684</v>
      </c>
      <c r="C430" s="3" t="s">
        <v>2176</v>
      </c>
      <c r="D430" s="28" t="s">
        <v>4942</v>
      </c>
      <c r="E430" s="25" t="s">
        <v>4942</v>
      </c>
      <c r="F430" s="25" t="s">
        <v>4942</v>
      </c>
      <c r="G430" s="25" t="s">
        <v>4942</v>
      </c>
      <c r="H430" s="28" t="s">
        <v>4942</v>
      </c>
      <c r="I430" s="51">
        <v>5.6249599999999997</v>
      </c>
      <c r="J430" s="51">
        <v>99.29777</v>
      </c>
      <c r="K430" s="28" t="s">
        <v>4942</v>
      </c>
      <c r="L430" s="28" t="s">
        <v>4942</v>
      </c>
      <c r="M430" s="51" t="s">
        <v>4942</v>
      </c>
      <c r="N430" s="51" t="s">
        <v>4942</v>
      </c>
      <c r="O430" s="51" t="s">
        <v>4942</v>
      </c>
      <c r="P430" s="30">
        <v>75801.668804000001</v>
      </c>
      <c r="Q430" s="27" t="s">
        <v>2001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2001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2001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4748</v>
      </c>
      <c r="AI430" s="25">
        <v>5.5808797143812638</v>
      </c>
      <c r="AJ430" s="25">
        <v>-2.4062700551176261</v>
      </c>
      <c r="AK430" s="25" t="s">
        <v>4748</v>
      </c>
      <c r="AL430" s="25">
        <v>7.1901757967742039</v>
      </c>
      <c r="AM430" s="25">
        <v>-3.1550881549746528</v>
      </c>
      <c r="AN430" s="49">
        <v>10.409422162462512</v>
      </c>
      <c r="AO430" s="49">
        <v>9.7208267280075802</v>
      </c>
      <c r="AP430" s="49">
        <v>1.0905939307684798</v>
      </c>
      <c r="AQ430" s="49">
        <v>7.3260219098299897E-2</v>
      </c>
      <c r="AR430" s="49">
        <v>0</v>
      </c>
      <c r="AS430" s="49">
        <v>0</v>
      </c>
      <c r="AT430" s="28" t="s">
        <v>4748</v>
      </c>
      <c r="AU430" s="28">
        <v>750</v>
      </c>
      <c r="AV430" s="28" t="s">
        <v>4748</v>
      </c>
    </row>
    <row r="431" spans="1:48" x14ac:dyDescent="0.25">
      <c r="A431" s="162">
        <v>428</v>
      </c>
      <c r="B431" s="3" t="s">
        <v>2687</v>
      </c>
      <c r="C431" s="3" t="s">
        <v>2176</v>
      </c>
      <c r="D431" s="28" t="s">
        <v>4942</v>
      </c>
      <c r="E431" s="25" t="s">
        <v>4942</v>
      </c>
      <c r="F431" s="25" t="s">
        <v>4942</v>
      </c>
      <c r="G431" s="25" t="s">
        <v>4942</v>
      </c>
      <c r="H431" s="28" t="s">
        <v>4942</v>
      </c>
      <c r="I431" s="51">
        <v>7.0798499999999995</v>
      </c>
      <c r="J431" s="51">
        <v>100</v>
      </c>
      <c r="K431" s="28">
        <v>0</v>
      </c>
      <c r="L431" s="28" t="s">
        <v>4942</v>
      </c>
      <c r="M431" s="51" t="s">
        <v>4942</v>
      </c>
      <c r="N431" s="51" t="s">
        <v>4942</v>
      </c>
      <c r="O431" s="51" t="s">
        <v>4942</v>
      </c>
      <c r="P431" s="30" t="s">
        <v>4748</v>
      </c>
      <c r="Q431" s="27" t="s">
        <v>2001</v>
      </c>
      <c r="R431" s="30">
        <v>808320.10389799997</v>
      </c>
      <c r="S431" s="27" t="s">
        <v>2001</v>
      </c>
      <c r="T431" s="30">
        <v>854039.84867900005</v>
      </c>
      <c r="U431" s="27">
        <v>5.65614347094964E-2</v>
      </c>
      <c r="V431" s="30" t="s">
        <v>4748</v>
      </c>
      <c r="W431" s="32" t="s">
        <v>2001</v>
      </c>
      <c r="X431" s="30">
        <v>53226.358681999998</v>
      </c>
      <c r="Y431" s="32" t="s">
        <v>2001</v>
      </c>
      <c r="Z431" s="30">
        <v>47162.106879999999</v>
      </c>
      <c r="AA431" s="32">
        <v>-0.11393324571065948</v>
      </c>
      <c r="AB431" s="30" t="s">
        <v>4748</v>
      </c>
      <c r="AC431" s="27" t="s">
        <v>2001</v>
      </c>
      <c r="AD431" s="30">
        <v>4509.26</v>
      </c>
      <c r="AE431" s="27" t="s">
        <v>2001</v>
      </c>
      <c r="AF431" s="30">
        <v>3995.51</v>
      </c>
      <c r="AG431" s="27">
        <v>-0.11393221947725347</v>
      </c>
      <c r="AH431" s="25" t="s">
        <v>4748</v>
      </c>
      <c r="AI431" s="25" t="s">
        <v>4748</v>
      </c>
      <c r="AJ431" s="25">
        <v>13.528584667321036</v>
      </c>
      <c r="AK431" s="25" t="s">
        <v>4748</v>
      </c>
      <c r="AL431" s="25" t="s">
        <v>4748</v>
      </c>
      <c r="AM431" s="25">
        <v>18.994493357178335</v>
      </c>
      <c r="AN431" s="49" t="s">
        <v>4748</v>
      </c>
      <c r="AO431" s="49">
        <v>16.178778912506473</v>
      </c>
      <c r="AP431" s="49">
        <v>15.099137378947791</v>
      </c>
      <c r="AQ431" s="49" t="s">
        <v>4748</v>
      </c>
      <c r="AR431" s="49">
        <v>36.955097331872487</v>
      </c>
      <c r="AS431" s="49">
        <v>29.484099367624179</v>
      </c>
      <c r="AT431" s="28" t="s">
        <v>4748</v>
      </c>
      <c r="AU431" s="28" t="s">
        <v>4748</v>
      </c>
      <c r="AV431" s="28">
        <v>3500</v>
      </c>
    </row>
    <row r="432" spans="1:48" x14ac:dyDescent="0.25">
      <c r="A432" s="162">
        <v>429</v>
      </c>
      <c r="B432" s="3" t="s">
        <v>3991</v>
      </c>
      <c r="C432" s="3" t="s">
        <v>2176</v>
      </c>
      <c r="D432" s="28" t="s">
        <v>4942</v>
      </c>
      <c r="E432" s="25" t="s">
        <v>4942</v>
      </c>
      <c r="F432" s="25" t="s">
        <v>4942</v>
      </c>
      <c r="G432" s="25" t="s">
        <v>4942</v>
      </c>
      <c r="H432" s="28" t="s">
        <v>4942</v>
      </c>
      <c r="I432" s="51">
        <v>3.9377899999999997</v>
      </c>
      <c r="J432" s="51">
        <v>100</v>
      </c>
      <c r="K432" s="28" t="s">
        <v>4942</v>
      </c>
      <c r="L432" s="28" t="s">
        <v>4942</v>
      </c>
      <c r="M432" s="51" t="s">
        <v>4942</v>
      </c>
      <c r="N432" s="51" t="s">
        <v>4942</v>
      </c>
      <c r="O432" s="51" t="s">
        <v>4942</v>
      </c>
      <c r="P432" s="30" t="s">
        <v>4748</v>
      </c>
      <c r="Q432" s="27" t="s">
        <v>2001</v>
      </c>
      <c r="R432" s="30">
        <v>6950.2645540000003</v>
      </c>
      <c r="S432" s="27" t="s">
        <v>2001</v>
      </c>
      <c r="T432" s="30" t="s">
        <v>4748</v>
      </c>
      <c r="U432" s="27" t="s">
        <v>4748</v>
      </c>
      <c r="V432" s="30" t="s">
        <v>4748</v>
      </c>
      <c r="W432" s="32" t="s">
        <v>2001</v>
      </c>
      <c r="X432" s="30">
        <v>6.9695270000000002</v>
      </c>
      <c r="Y432" s="32" t="s">
        <v>2001</v>
      </c>
      <c r="Z432" s="30" t="s">
        <v>4748</v>
      </c>
      <c r="AA432" s="32" t="s">
        <v>4748</v>
      </c>
      <c r="AB432" s="30" t="s">
        <v>4748</v>
      </c>
      <c r="AC432" s="27" t="s">
        <v>2001</v>
      </c>
      <c r="AD432" s="30" t="s">
        <v>4748</v>
      </c>
      <c r="AE432" s="27" t="s">
        <v>2001</v>
      </c>
      <c r="AF432" s="30" t="s">
        <v>4748</v>
      </c>
      <c r="AG432" s="27" t="s">
        <v>4748</v>
      </c>
      <c r="AH432" s="25" t="s">
        <v>4748</v>
      </c>
      <c r="AI432" s="25" t="s">
        <v>4748</v>
      </c>
      <c r="AJ432" s="25" t="s">
        <v>4748</v>
      </c>
      <c r="AK432" s="25" t="s">
        <v>4748</v>
      </c>
      <c r="AL432" s="25" t="s">
        <v>4748</v>
      </c>
      <c r="AM432" s="25" t="s">
        <v>4748</v>
      </c>
      <c r="AN432" s="49" t="s">
        <v>4748</v>
      </c>
      <c r="AO432" s="49" t="s">
        <v>4748</v>
      </c>
      <c r="AP432" s="49" t="s">
        <v>4748</v>
      </c>
      <c r="AQ432" s="49" t="s">
        <v>4748</v>
      </c>
      <c r="AR432" s="49">
        <v>0</v>
      </c>
      <c r="AS432" s="49" t="s">
        <v>4748</v>
      </c>
      <c r="AT432" s="28" t="s">
        <v>4748</v>
      </c>
      <c r="AU432" s="28" t="s">
        <v>4748</v>
      </c>
      <c r="AV432" s="28" t="s">
        <v>4748</v>
      </c>
    </row>
    <row r="433" spans="1:48" s="48" customFormat="1" x14ac:dyDescent="0.25">
      <c r="A433" s="164">
        <v>430</v>
      </c>
      <c r="B433" s="3" t="s">
        <v>2028</v>
      </c>
      <c r="C433" s="3" t="s">
        <v>1</v>
      </c>
      <c r="D433" s="28">
        <v>21450</v>
      </c>
      <c r="E433" s="25">
        <v>7.25</v>
      </c>
      <c r="F433" s="25">
        <v>43</v>
      </c>
      <c r="G433" s="25">
        <v>41.584159999999997</v>
      </c>
      <c r="H433" s="28">
        <v>1072500000000</v>
      </c>
      <c r="I433" s="51">
        <v>50</v>
      </c>
      <c r="J433" s="51" t="s">
        <v>4942</v>
      </c>
      <c r="K433" s="28">
        <v>861201</v>
      </c>
      <c r="L433" s="28">
        <v>17649850000</v>
      </c>
      <c r="M433" s="51">
        <v>399.50580480071852</v>
      </c>
      <c r="N433" s="51">
        <v>1.8911984480044342</v>
      </c>
      <c r="O433" s="51">
        <v>0.328571</v>
      </c>
      <c r="P433" s="30">
        <v>962846.62192299997</v>
      </c>
      <c r="Q433" s="27" t="s">
        <v>2001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2001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4748</v>
      </c>
      <c r="AC433" s="27" t="s">
        <v>2001</v>
      </c>
      <c r="AD433" s="30">
        <v>754</v>
      </c>
      <c r="AE433" s="27" t="s">
        <v>2001</v>
      </c>
      <c r="AF433" s="30">
        <v>754.01</v>
      </c>
      <c r="AG433" s="27">
        <v>1.3262599469483959E-5</v>
      </c>
      <c r="AH433" s="25" t="s">
        <v>4748</v>
      </c>
      <c r="AI433" s="25">
        <v>2.3898414289263785</v>
      </c>
      <c r="AJ433" s="25">
        <v>2.2547730527610925</v>
      </c>
      <c r="AK433" s="25" t="s">
        <v>4748</v>
      </c>
      <c r="AL433" s="25">
        <v>6.8696542256103559</v>
      </c>
      <c r="AM433" s="25">
        <v>6.5704311330150489</v>
      </c>
      <c r="AN433" s="49">
        <v>12.464427004407931</v>
      </c>
      <c r="AO433" s="49">
        <v>9.2057257026414323</v>
      </c>
      <c r="AP433" s="49">
        <v>9.286776518114392</v>
      </c>
      <c r="AQ433" s="49">
        <v>125.46864200656181</v>
      </c>
      <c r="AR433" s="49">
        <v>130.38081733862128</v>
      </c>
      <c r="AS433" s="49">
        <v>131.93308487295377</v>
      </c>
      <c r="AT433" s="28" t="s">
        <v>4748</v>
      </c>
      <c r="AU433" s="28">
        <v>500</v>
      </c>
      <c r="AV433" s="28">
        <v>500</v>
      </c>
    </row>
    <row r="434" spans="1:48" x14ac:dyDescent="0.25">
      <c r="A434" s="162">
        <v>431</v>
      </c>
      <c r="B434" s="3" t="s">
        <v>2029</v>
      </c>
      <c r="C434" s="3" t="s">
        <v>1</v>
      </c>
      <c r="D434" s="28">
        <v>17000</v>
      </c>
      <c r="E434" s="25">
        <v>0.59171600000000002</v>
      </c>
      <c r="F434" s="25">
        <v>-0.58479530000000002</v>
      </c>
      <c r="G434" s="25">
        <v>21.428570000000001</v>
      </c>
      <c r="H434" s="28">
        <v>1858327358000</v>
      </c>
      <c r="I434" s="51">
        <v>109.3134</v>
      </c>
      <c r="J434" s="51">
        <v>94.745379999999997</v>
      </c>
      <c r="K434" s="28">
        <v>37167.5</v>
      </c>
      <c r="L434" s="28">
        <v>624100000</v>
      </c>
      <c r="M434" s="51">
        <v>3.5061586757862031</v>
      </c>
      <c r="N434" s="51">
        <v>0.9408394935729516</v>
      </c>
      <c r="O434" s="51">
        <v>0.72514429999999996</v>
      </c>
      <c r="P434" s="30">
        <v>259874.331446</v>
      </c>
      <c r="Q434" s="27" t="s">
        <v>2001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2001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2001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4748</v>
      </c>
      <c r="AI434" s="25">
        <v>10.049336977964266</v>
      </c>
      <c r="AJ434" s="25">
        <v>10.89389093943268</v>
      </c>
      <c r="AK434" s="25" t="s">
        <v>4748</v>
      </c>
      <c r="AL434" s="25">
        <v>10.568541713803704</v>
      </c>
      <c r="AM434" s="25">
        <v>12.003070055850047</v>
      </c>
      <c r="AN434" s="49" t="s">
        <v>4748</v>
      </c>
      <c r="AO434" s="49" t="s">
        <v>4748</v>
      </c>
      <c r="AP434" s="49" t="s">
        <v>4748</v>
      </c>
      <c r="AQ434" s="49">
        <v>3.7303774558755451</v>
      </c>
      <c r="AR434" s="49">
        <v>2.0929099080385782</v>
      </c>
      <c r="AS434" s="49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62">
        <v>432</v>
      </c>
      <c r="B435" s="3" t="s">
        <v>399</v>
      </c>
      <c r="C435" s="3" t="s">
        <v>2176</v>
      </c>
      <c r="D435" s="28">
        <v>600</v>
      </c>
      <c r="E435" s="25">
        <v>0</v>
      </c>
      <c r="F435" s="25">
        <v>20</v>
      </c>
      <c r="G435" s="25">
        <v>-57.142859999999999</v>
      </c>
      <c r="H435" s="28">
        <v>8640000000</v>
      </c>
      <c r="I435" s="51">
        <v>14.399999999999999</v>
      </c>
      <c r="J435" s="51">
        <v>41.286589999999997</v>
      </c>
      <c r="K435" s="28">
        <v>79476.5</v>
      </c>
      <c r="L435" s="28">
        <v>45162500</v>
      </c>
      <c r="M435" s="51">
        <v>0.94478523749005883</v>
      </c>
      <c r="N435" s="51">
        <v>5.3804464223687093E-2</v>
      </c>
      <c r="O435" s="51">
        <v>0.87449849999999996</v>
      </c>
      <c r="P435" s="30">
        <v>300889.946016</v>
      </c>
      <c r="Q435" s="27" t="s">
        <v>2001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2001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2001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9">
        <v>11.705071667342182</v>
      </c>
      <c r="AO435" s="49">
        <v>11.078539012847733</v>
      </c>
      <c r="AP435" s="49">
        <v>-11.071696782262762</v>
      </c>
      <c r="AQ435" s="49">
        <v>170.25790487396131</v>
      </c>
      <c r="AR435" s="49">
        <v>145.81526740716541</v>
      </c>
      <c r="AS435" s="49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62">
        <v>433</v>
      </c>
      <c r="B436" s="3" t="s">
        <v>2690</v>
      </c>
      <c r="C436" s="3" t="s">
        <v>2176</v>
      </c>
      <c r="D436" s="28">
        <v>5800</v>
      </c>
      <c r="E436" s="25">
        <v>-14.705880000000001</v>
      </c>
      <c r="F436" s="25">
        <v>16</v>
      </c>
      <c r="G436" s="25">
        <v>7.4074070000000001</v>
      </c>
      <c r="H436" s="28">
        <v>542880000000</v>
      </c>
      <c r="I436" s="51">
        <v>93.6</v>
      </c>
      <c r="J436" s="51">
        <v>85.502799999999993</v>
      </c>
      <c r="K436" s="28">
        <v>241072.8</v>
      </c>
      <c r="L436" s="28">
        <v>1579322000</v>
      </c>
      <c r="M436" s="51">
        <v>5.9917355371900829</v>
      </c>
      <c r="N436" s="51">
        <v>0.5429300626336625</v>
      </c>
      <c r="O436" s="51">
        <v>0.28447030000000001</v>
      </c>
      <c r="P436" s="30">
        <v>3785813.9567499999</v>
      </c>
      <c r="Q436" s="27" t="s">
        <v>2001</v>
      </c>
      <c r="R436" s="30" t="s">
        <v>4748</v>
      </c>
      <c r="S436" s="27" t="s">
        <v>2001</v>
      </c>
      <c r="T436" s="30">
        <v>3575169.5557269999</v>
      </c>
      <c r="U436" s="27" t="s">
        <v>4748</v>
      </c>
      <c r="V436" s="30">
        <v>45784.270559999997</v>
      </c>
      <c r="W436" s="32" t="s">
        <v>2001</v>
      </c>
      <c r="X436" s="30" t="s">
        <v>4748</v>
      </c>
      <c r="Y436" s="32" t="s">
        <v>2001</v>
      </c>
      <c r="Z436" s="30">
        <v>61538.201826999997</v>
      </c>
      <c r="AA436" s="32" t="s">
        <v>4748</v>
      </c>
      <c r="AB436" s="30" t="s">
        <v>4748</v>
      </c>
      <c r="AC436" s="27" t="s">
        <v>2001</v>
      </c>
      <c r="AD436" s="30" t="s">
        <v>4748</v>
      </c>
      <c r="AE436" s="27" t="s">
        <v>2001</v>
      </c>
      <c r="AF436" s="30">
        <v>968</v>
      </c>
      <c r="AG436" s="27" t="s">
        <v>4748</v>
      </c>
      <c r="AH436" s="25" t="s">
        <v>4748</v>
      </c>
      <c r="AI436" s="25" t="s">
        <v>4748</v>
      </c>
      <c r="AJ436" s="25" t="s">
        <v>4748</v>
      </c>
      <c r="AK436" s="25" t="s">
        <v>4748</v>
      </c>
      <c r="AL436" s="25" t="s">
        <v>4748</v>
      </c>
      <c r="AM436" s="25" t="s">
        <v>4748</v>
      </c>
      <c r="AN436" s="49">
        <v>4.9759394073531809</v>
      </c>
      <c r="AO436" s="49" t="s">
        <v>4748</v>
      </c>
      <c r="AP436" s="49">
        <v>9.0915118597194695</v>
      </c>
      <c r="AQ436" s="49">
        <v>470.30796074793403</v>
      </c>
      <c r="AR436" s="49" t="s">
        <v>4748</v>
      </c>
      <c r="AS436" s="49">
        <v>140.66144059142977</v>
      </c>
      <c r="AT436" s="28" t="s">
        <v>4748</v>
      </c>
      <c r="AU436" s="28" t="s">
        <v>4748</v>
      </c>
      <c r="AV436" s="28">
        <v>548</v>
      </c>
    </row>
    <row r="437" spans="1:48" x14ac:dyDescent="0.25">
      <c r="A437" s="162">
        <v>434</v>
      </c>
      <c r="B437" s="3" t="s">
        <v>111</v>
      </c>
      <c r="C437" s="3" t="s">
        <v>1</v>
      </c>
      <c r="D437" s="28">
        <v>112500</v>
      </c>
      <c r="E437" s="25">
        <v>8.3815030000000004</v>
      </c>
      <c r="F437" s="25">
        <v>27.840910000000001</v>
      </c>
      <c r="G437" s="25">
        <v>14.795920000000001</v>
      </c>
      <c r="H437" s="28">
        <v>215319375000000</v>
      </c>
      <c r="I437" s="51">
        <v>1913.9499999999998</v>
      </c>
      <c r="J437" s="51">
        <v>4.2186839999999997</v>
      </c>
      <c r="K437" s="28">
        <v>447115</v>
      </c>
      <c r="L437" s="28">
        <v>47633150000</v>
      </c>
      <c r="M437" s="51">
        <v>18.466073162435453</v>
      </c>
      <c r="N437" s="51">
        <v>4.8806247267100895</v>
      </c>
      <c r="O437" s="51">
        <v>1.336214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9">
        <v>20.834452115392253</v>
      </c>
      <c r="AO437" s="49">
        <v>19.559419977156821</v>
      </c>
      <c r="AP437" s="49">
        <v>23.500192501515947</v>
      </c>
      <c r="AQ437" s="49">
        <v>14.207505506919613</v>
      </c>
      <c r="AR437" s="49">
        <v>18.475767215795866</v>
      </c>
      <c r="AS437" s="49">
        <v>20.913610945917121</v>
      </c>
      <c r="AT437" s="28">
        <v>3500</v>
      </c>
      <c r="AU437" s="28">
        <v>3000</v>
      </c>
      <c r="AV437" s="28" t="s">
        <v>4748</v>
      </c>
    </row>
    <row r="438" spans="1:48" x14ac:dyDescent="0.25">
      <c r="A438" s="162">
        <v>435</v>
      </c>
      <c r="B438" s="3" t="s">
        <v>2693</v>
      </c>
      <c r="C438" s="3" t="s">
        <v>2176</v>
      </c>
      <c r="D438" s="28">
        <v>5900</v>
      </c>
      <c r="E438" s="25">
        <v>0</v>
      </c>
      <c r="F438" s="25">
        <v>-1.6666669999999999</v>
      </c>
      <c r="G438" s="25">
        <v>-15.71429</v>
      </c>
      <c r="H438" s="28">
        <v>23830967300</v>
      </c>
      <c r="I438" s="51">
        <v>4.0391399999999997</v>
      </c>
      <c r="J438" s="51">
        <v>51.343980000000002</v>
      </c>
      <c r="K438" s="28">
        <v>1280</v>
      </c>
      <c r="L438" s="28">
        <v>7630000</v>
      </c>
      <c r="M438" s="51">
        <v>5.2962298025134649</v>
      </c>
      <c r="N438" s="51">
        <v>0.36388428766535641</v>
      </c>
      <c r="O438" s="51" t="s">
        <v>4942</v>
      </c>
      <c r="P438" s="30">
        <v>814186.70988700003</v>
      </c>
      <c r="Q438" s="27" t="s">
        <v>2001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2001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2001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4748</v>
      </c>
      <c r="AI438" s="25">
        <v>6.5484653379263067</v>
      </c>
      <c r="AJ438" s="25">
        <v>3.8738947067717153</v>
      </c>
      <c r="AK438" s="25" t="s">
        <v>4748</v>
      </c>
      <c r="AL438" s="25">
        <v>9.7699102677642848</v>
      </c>
      <c r="AM438" s="25">
        <v>6.9147353511618173</v>
      </c>
      <c r="AN438" s="49">
        <v>4.8718840981210825</v>
      </c>
      <c r="AO438" s="49">
        <v>6.0196300154002902</v>
      </c>
      <c r="AP438" s="49">
        <v>5.3359488702416691</v>
      </c>
      <c r="AQ438" s="49">
        <v>63.084947130956159</v>
      </c>
      <c r="AR438" s="49">
        <v>56.513470170780558</v>
      </c>
      <c r="AS438" s="49">
        <v>63.501131681458453</v>
      </c>
      <c r="AT438" s="28" t="s">
        <v>4748</v>
      </c>
      <c r="AU438" s="28">
        <v>1000</v>
      </c>
      <c r="AV438" s="28">
        <v>1000</v>
      </c>
    </row>
    <row r="439" spans="1:48" x14ac:dyDescent="0.25">
      <c r="A439" s="162">
        <v>436</v>
      </c>
      <c r="B439" s="3" t="s">
        <v>112</v>
      </c>
      <c r="C439" s="3" t="s">
        <v>1</v>
      </c>
      <c r="D439" s="28">
        <v>38350</v>
      </c>
      <c r="E439" s="25">
        <v>-6.4634150000000004</v>
      </c>
      <c r="F439" s="25">
        <v>-4.125</v>
      </c>
      <c r="G439" s="25">
        <v>-11.56185</v>
      </c>
      <c r="H439" s="28">
        <v>654019289300.00012</v>
      </c>
      <c r="I439" s="51">
        <v>17.05396</v>
      </c>
      <c r="J439" s="51">
        <v>49.552999999999997</v>
      </c>
      <c r="K439" s="28">
        <v>4367.5</v>
      </c>
      <c r="L439" s="28">
        <v>172100000</v>
      </c>
      <c r="M439" s="51">
        <v>7.1854145774550719</v>
      </c>
      <c r="N439" s="51">
        <v>2.3526552659301467</v>
      </c>
      <c r="O439" s="51">
        <v>0.39339099999999999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9">
        <v>37.918325163128351</v>
      </c>
      <c r="AO439" s="49">
        <v>37.632599150664191</v>
      </c>
      <c r="AP439" s="49">
        <v>34.854916528451263</v>
      </c>
      <c r="AQ439" s="49">
        <v>3.7545635932837578</v>
      </c>
      <c r="AR439" s="49">
        <v>8.3310604721896837</v>
      </c>
      <c r="AS439" s="49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62">
        <v>437</v>
      </c>
      <c r="B440" s="3" t="s">
        <v>2696</v>
      </c>
      <c r="C440" s="3" t="s">
        <v>2176</v>
      </c>
      <c r="D440" s="28">
        <v>17000</v>
      </c>
      <c r="E440" s="25">
        <v>-25.438600000000001</v>
      </c>
      <c r="F440" s="25">
        <v>4.9382720000000004</v>
      </c>
      <c r="G440" s="25">
        <v>17.241379999999999</v>
      </c>
      <c r="H440" s="28">
        <v>161500000000</v>
      </c>
      <c r="I440" s="51">
        <v>9.5</v>
      </c>
      <c r="J440" s="51">
        <v>28.329599999999999</v>
      </c>
      <c r="K440" s="28">
        <v>3530</v>
      </c>
      <c r="L440" s="28">
        <v>80190500</v>
      </c>
      <c r="M440" s="51">
        <v>10.651629072681704</v>
      </c>
      <c r="N440" s="51">
        <v>1.0666953562830437</v>
      </c>
      <c r="O440" s="51" t="s">
        <v>4942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9">
        <v>39.476738344230725</v>
      </c>
      <c r="AO440" s="49">
        <v>40.728228009957256</v>
      </c>
      <c r="AP440" s="49">
        <v>36.349993252841905</v>
      </c>
      <c r="AQ440" s="49">
        <v>0</v>
      </c>
      <c r="AR440" s="49">
        <v>14.384161461538328</v>
      </c>
      <c r="AS440" s="49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62">
        <v>438</v>
      </c>
      <c r="B441" s="3" t="s">
        <v>2699</v>
      </c>
      <c r="C441" s="3" t="s">
        <v>2176</v>
      </c>
      <c r="D441" s="28">
        <v>23300</v>
      </c>
      <c r="E441" s="25">
        <v>-4.508197</v>
      </c>
      <c r="F441" s="25">
        <v>51.298699999999997</v>
      </c>
      <c r="G441" s="25">
        <v>100.46980000000001</v>
      </c>
      <c r="H441" s="28">
        <v>4524453415000</v>
      </c>
      <c r="I441" s="51">
        <v>194.18259999999998</v>
      </c>
      <c r="J441" s="51">
        <v>93.418999999999997</v>
      </c>
      <c r="K441" s="28">
        <v>663472.80000000005</v>
      </c>
      <c r="L441" s="28">
        <v>15723740000</v>
      </c>
      <c r="M441" s="51">
        <v>21.614100185528756</v>
      </c>
      <c r="N441" s="51">
        <v>2.0784483614270055</v>
      </c>
      <c r="O441" s="51">
        <v>0.5029884</v>
      </c>
      <c r="P441" s="30">
        <v>354355.36093000002</v>
      </c>
      <c r="Q441" s="27" t="s">
        <v>2001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2001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2001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4748</v>
      </c>
      <c r="AI441" s="25">
        <v>5.5322812989655255</v>
      </c>
      <c r="AJ441" s="25">
        <v>9.5797475980418305</v>
      </c>
      <c r="AK441" s="25" t="s">
        <v>4748</v>
      </c>
      <c r="AL441" s="25">
        <v>9.449612743389288</v>
      </c>
      <c r="AM441" s="25">
        <v>13.378556050410168</v>
      </c>
      <c r="AN441" s="49">
        <v>55.603897731611497</v>
      </c>
      <c r="AO441" s="49">
        <v>50.733221401453598</v>
      </c>
      <c r="AP441" s="49">
        <v>57.837869704260058</v>
      </c>
      <c r="AQ441" s="49">
        <v>53.356796138594518</v>
      </c>
      <c r="AR441" s="49">
        <v>26.915169441576126</v>
      </c>
      <c r="AS441" s="49">
        <v>18.080326642680774</v>
      </c>
      <c r="AT441" s="28" t="s">
        <v>4748</v>
      </c>
      <c r="AU441" s="28">
        <v>0</v>
      </c>
      <c r="AV441" s="28">
        <v>0</v>
      </c>
    </row>
    <row r="442" spans="1:48" x14ac:dyDescent="0.25">
      <c r="A442" s="162">
        <v>439</v>
      </c>
      <c r="B442" s="3" t="s">
        <v>2702</v>
      </c>
      <c r="C442" s="3" t="s">
        <v>2176</v>
      </c>
      <c r="D442" s="28" t="s">
        <v>4942</v>
      </c>
      <c r="E442" s="25" t="s">
        <v>4942</v>
      </c>
      <c r="F442" s="25" t="s">
        <v>4942</v>
      </c>
      <c r="G442" s="25" t="s">
        <v>4942</v>
      </c>
      <c r="H442" s="28" t="s">
        <v>4942</v>
      </c>
      <c r="I442" s="51">
        <v>2.1999999999999997</v>
      </c>
      <c r="J442" s="51">
        <v>35.05227</v>
      </c>
      <c r="K442" s="28">
        <v>0</v>
      </c>
      <c r="L442" s="28" t="s">
        <v>4942</v>
      </c>
      <c r="M442" s="51" t="s">
        <v>4942</v>
      </c>
      <c r="N442" s="51" t="s">
        <v>4942</v>
      </c>
      <c r="O442" s="51" t="s">
        <v>4942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9">
        <v>22.484294411223338</v>
      </c>
      <c r="AO442" s="49">
        <v>24.570601449321437</v>
      </c>
      <c r="AP442" s="49">
        <v>20.508297298132049</v>
      </c>
      <c r="AQ442" s="49">
        <v>52.704334828227402</v>
      </c>
      <c r="AR442" s="49">
        <v>59.685721282603751</v>
      </c>
      <c r="AS442" s="49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62">
        <v>440</v>
      </c>
      <c r="B443" s="3" t="s">
        <v>2705</v>
      </c>
      <c r="C443" s="3" t="s">
        <v>1</v>
      </c>
      <c r="D443" s="28">
        <v>22500</v>
      </c>
      <c r="E443" s="25">
        <v>-5.4621849999999998</v>
      </c>
      <c r="F443" s="25">
        <v>2.7397260000000001</v>
      </c>
      <c r="G443" s="25">
        <v>-23.295459999999999</v>
      </c>
      <c r="H443" s="28">
        <v>9147600000000</v>
      </c>
      <c r="I443" s="51">
        <v>406.56</v>
      </c>
      <c r="J443" s="51">
        <v>64.703000000000003</v>
      </c>
      <c r="K443" s="28">
        <v>704311</v>
      </c>
      <c r="L443" s="28">
        <v>16094450000</v>
      </c>
      <c r="M443" s="51">
        <v>8.6921443133664908</v>
      </c>
      <c r="N443" s="51">
        <v>1.6269379046397945</v>
      </c>
      <c r="O443" s="51">
        <v>1.0142469999999999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9">
        <v>13.195829224845868</v>
      </c>
      <c r="AO443" s="49">
        <v>13.268906437760775</v>
      </c>
      <c r="AP443" s="49">
        <v>16.574600604761123</v>
      </c>
      <c r="AQ443" s="49">
        <v>17.416537910115501</v>
      </c>
      <c r="AR443" s="49">
        <v>115.58710531475462</v>
      </c>
      <c r="AS443" s="49">
        <v>83.736889714204068</v>
      </c>
      <c r="AT443" s="28">
        <v>677.19130434782619</v>
      </c>
      <c r="AU443" s="28" t="s">
        <v>4748</v>
      </c>
      <c r="AV443" s="28">
        <v>833.33333333333337</v>
      </c>
    </row>
    <row r="444" spans="1:48" x14ac:dyDescent="0.25">
      <c r="A444" s="162">
        <v>441</v>
      </c>
      <c r="B444" s="3" t="s">
        <v>2708</v>
      </c>
      <c r="C444" s="3" t="s">
        <v>2176</v>
      </c>
      <c r="D444" s="28">
        <v>1100</v>
      </c>
      <c r="E444" s="25">
        <v>22.22222</v>
      </c>
      <c r="F444" s="25">
        <v>83.333330000000004</v>
      </c>
      <c r="G444" s="25">
        <v>83.333330000000004</v>
      </c>
      <c r="H444" s="28">
        <v>10599001600</v>
      </c>
      <c r="I444" s="51">
        <v>9.6354499999999987</v>
      </c>
      <c r="J444" s="51">
        <v>87.860960000000006</v>
      </c>
      <c r="K444" s="28">
        <v>15670</v>
      </c>
      <c r="L444" s="28">
        <v>15832500</v>
      </c>
      <c r="M444" s="51" t="s">
        <v>4942</v>
      </c>
      <c r="N444" s="51" t="s">
        <v>4942</v>
      </c>
      <c r="O444" s="51">
        <v>-0.1165558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4748</v>
      </c>
      <c r="AL444" s="25" t="s">
        <v>4748</v>
      </c>
      <c r="AM444" s="25" t="s">
        <v>4748</v>
      </c>
      <c r="AN444" s="49">
        <v>11.0020917725962</v>
      </c>
      <c r="AO444" s="49">
        <v>4.2593006850026534</v>
      </c>
      <c r="AP444" s="49">
        <v>12.000319457040931</v>
      </c>
      <c r="AQ444" s="49" t="s">
        <v>4748</v>
      </c>
      <c r="AR444" s="49" t="s">
        <v>4748</v>
      </c>
      <c r="AS444" s="49" t="s">
        <v>4748</v>
      </c>
      <c r="AT444" s="28">
        <v>0</v>
      </c>
      <c r="AU444" s="28">
        <v>0</v>
      </c>
      <c r="AV444" s="28" t="s">
        <v>4748</v>
      </c>
    </row>
    <row r="445" spans="1:48" x14ac:dyDescent="0.25">
      <c r="A445" s="162">
        <v>442</v>
      </c>
      <c r="B445" s="3" t="s">
        <v>2711</v>
      </c>
      <c r="C445" s="3" t="s">
        <v>2176</v>
      </c>
      <c r="D445" s="28">
        <v>6000</v>
      </c>
      <c r="E445" s="25" t="s">
        <v>4942</v>
      </c>
      <c r="F445" s="25" t="s">
        <v>4942</v>
      </c>
      <c r="G445" s="25" t="s">
        <v>4942</v>
      </c>
      <c r="H445" s="28">
        <v>66060000000</v>
      </c>
      <c r="I445" s="51">
        <v>11.01</v>
      </c>
      <c r="J445" s="51">
        <v>98.986369999999994</v>
      </c>
      <c r="K445" s="28" t="s">
        <v>4942</v>
      </c>
      <c r="L445" s="28" t="s">
        <v>4942</v>
      </c>
      <c r="M445" s="51" t="s">
        <v>4942</v>
      </c>
      <c r="N445" s="51">
        <v>0.50406760019808472</v>
      </c>
      <c r="O445" s="51" t="s">
        <v>4942</v>
      </c>
      <c r="P445" s="30">
        <v>49394.141421</v>
      </c>
      <c r="Q445" s="27" t="s">
        <v>2001</v>
      </c>
      <c r="R445" s="30" t="s">
        <v>4748</v>
      </c>
      <c r="S445" s="27" t="s">
        <v>2001</v>
      </c>
      <c r="T445" s="30">
        <v>34782.705171000001</v>
      </c>
      <c r="U445" s="27" t="s">
        <v>4748</v>
      </c>
      <c r="V445" s="30">
        <v>190.36602999999999</v>
      </c>
      <c r="W445" s="32" t="s">
        <v>2001</v>
      </c>
      <c r="X445" s="30" t="s">
        <v>4748</v>
      </c>
      <c r="Y445" s="32" t="s">
        <v>2001</v>
      </c>
      <c r="Z445" s="30">
        <v>-2013.1518100000001</v>
      </c>
      <c r="AA445" s="32" t="s">
        <v>4748</v>
      </c>
      <c r="AB445" s="30" t="s">
        <v>4748</v>
      </c>
      <c r="AC445" s="27" t="s">
        <v>2001</v>
      </c>
      <c r="AD445" s="30" t="s">
        <v>4748</v>
      </c>
      <c r="AE445" s="27" t="s">
        <v>2001</v>
      </c>
      <c r="AF445" s="30">
        <v>-197</v>
      </c>
      <c r="AG445" s="27" t="s">
        <v>4748</v>
      </c>
      <c r="AH445" s="25" t="s">
        <v>4748</v>
      </c>
      <c r="AI445" s="25" t="s">
        <v>4748</v>
      </c>
      <c r="AJ445" s="25" t="s">
        <v>4748</v>
      </c>
      <c r="AK445" s="25" t="s">
        <v>4748</v>
      </c>
      <c r="AL445" s="25" t="s">
        <v>4748</v>
      </c>
      <c r="AM445" s="25" t="s">
        <v>4748</v>
      </c>
      <c r="AN445" s="49">
        <v>3.6989902130846852</v>
      </c>
      <c r="AO445" s="49" t="s">
        <v>4748</v>
      </c>
      <c r="AP445" s="49">
        <v>-0.89898892412973996</v>
      </c>
      <c r="AQ445" s="49">
        <v>5.119909101324958</v>
      </c>
      <c r="AR445" s="49" t="s">
        <v>4748</v>
      </c>
      <c r="AS445" s="49">
        <v>5.6007511133120529</v>
      </c>
      <c r="AT445" s="28" t="s">
        <v>4748</v>
      </c>
      <c r="AU445" s="28" t="s">
        <v>4748</v>
      </c>
      <c r="AV445" s="28" t="s">
        <v>4748</v>
      </c>
    </row>
    <row r="446" spans="1:48" x14ac:dyDescent="0.25">
      <c r="A446" s="162">
        <v>443</v>
      </c>
      <c r="B446" s="3" t="s">
        <v>2714</v>
      </c>
      <c r="C446" s="3" t="s">
        <v>2176</v>
      </c>
      <c r="D446" s="28">
        <v>34000</v>
      </c>
      <c r="E446" s="25">
        <v>6.25</v>
      </c>
      <c r="F446" s="25">
        <v>6.9182389999999998</v>
      </c>
      <c r="G446" s="25">
        <v>-2.8571430000000002</v>
      </c>
      <c r="H446" s="28">
        <v>697000000000</v>
      </c>
      <c r="I446" s="51">
        <v>20.5</v>
      </c>
      <c r="J446" s="51">
        <v>35.321640000000002</v>
      </c>
      <c r="K446" s="28">
        <v>4491</v>
      </c>
      <c r="L446" s="28">
        <v>147561000</v>
      </c>
      <c r="M446" s="51">
        <v>7.2867552507501072</v>
      </c>
      <c r="N446" s="51">
        <v>1.9763422224204583</v>
      </c>
      <c r="O446" s="51">
        <v>0.3229417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9">
        <v>59.373007030801297</v>
      </c>
      <c r="AO446" s="49">
        <v>64.502830538207846</v>
      </c>
      <c r="AP446" s="49">
        <v>70.175827186222122</v>
      </c>
      <c r="AQ446" s="49">
        <v>18.607997816553649</v>
      </c>
      <c r="AR446" s="49">
        <v>0</v>
      </c>
      <c r="AS446" s="49">
        <v>0</v>
      </c>
      <c r="AT446" s="28">
        <v>3000</v>
      </c>
      <c r="AU446" s="28">
        <v>2700</v>
      </c>
      <c r="AV446" s="28" t="s">
        <v>4748</v>
      </c>
    </row>
    <row r="447" spans="1:48" x14ac:dyDescent="0.25">
      <c r="A447" s="162">
        <v>444</v>
      </c>
      <c r="B447" s="3" t="s">
        <v>113</v>
      </c>
      <c r="C447" s="3" t="s">
        <v>1</v>
      </c>
      <c r="D447" s="28">
        <v>33500</v>
      </c>
      <c r="E447" s="25">
        <v>-12.303660000000001</v>
      </c>
      <c r="F447" s="25">
        <v>-14.10256</v>
      </c>
      <c r="G447" s="25">
        <v>8.4988189999999992</v>
      </c>
      <c r="H447" s="28">
        <v>639040137500</v>
      </c>
      <c r="I447" s="51">
        <v>19.07582</v>
      </c>
      <c r="J447" s="51">
        <v>64.635589999999993</v>
      </c>
      <c r="K447" s="28">
        <v>36832.5</v>
      </c>
      <c r="L447" s="28">
        <v>1352250000</v>
      </c>
      <c r="M447" s="51">
        <v>4.1124895849995466</v>
      </c>
      <c r="N447" s="51">
        <v>0.90078549973417266</v>
      </c>
      <c r="O447" s="51">
        <v>0.63779450000000004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9">
        <v>18.033158921834868</v>
      </c>
      <c r="AO447" s="49">
        <v>20.882382104660703</v>
      </c>
      <c r="AP447" s="49">
        <v>16.286655042949828</v>
      </c>
      <c r="AQ447" s="49">
        <v>103.13572968603786</v>
      </c>
      <c r="AR447" s="49">
        <v>100.0804953561389</v>
      </c>
      <c r="AS447" s="49">
        <v>97.144889415735719</v>
      </c>
      <c r="AT447" s="28">
        <v>2500</v>
      </c>
      <c r="AU447" s="28">
        <v>2500</v>
      </c>
      <c r="AV447" s="28" t="s">
        <v>4748</v>
      </c>
    </row>
    <row r="448" spans="1:48" x14ac:dyDescent="0.25">
      <c r="A448" s="162">
        <v>445</v>
      </c>
      <c r="B448" s="3" t="s">
        <v>2055</v>
      </c>
      <c r="C448" s="3" t="s">
        <v>694</v>
      </c>
      <c r="D448" s="6">
        <v>15200</v>
      </c>
      <c r="E448" s="171">
        <v>-3.7974679999999998</v>
      </c>
      <c r="F448" s="171">
        <v>0.6622517</v>
      </c>
      <c r="G448" s="171">
        <v>45.090910000000001</v>
      </c>
      <c r="H448" s="6">
        <v>215460000000</v>
      </c>
      <c r="I448" s="154">
        <v>14.174999999999999</v>
      </c>
      <c r="J448" s="154">
        <v>56.964300000000001</v>
      </c>
      <c r="K448" s="6">
        <v>111540</v>
      </c>
      <c r="L448" s="6">
        <v>1742627000</v>
      </c>
      <c r="M448" s="154">
        <v>60.05963867015452</v>
      </c>
      <c r="N448" s="154">
        <v>1.2839985207393083</v>
      </c>
      <c r="O448" s="154">
        <v>0.57009500000000002</v>
      </c>
      <c r="P448" s="172" t="s">
        <v>4748</v>
      </c>
      <c r="Q448" s="168" t="s">
        <v>2001</v>
      </c>
      <c r="R448" s="172">
        <v>124011.122755</v>
      </c>
      <c r="S448" s="168" t="s">
        <v>2001</v>
      </c>
      <c r="T448" s="172">
        <v>154494.83417300001</v>
      </c>
      <c r="U448" s="168">
        <v>0.24581433294676733</v>
      </c>
      <c r="V448" s="172" t="s">
        <v>4748</v>
      </c>
      <c r="W448" s="173" t="s">
        <v>2001</v>
      </c>
      <c r="X448" s="172">
        <v>3139.962857</v>
      </c>
      <c r="Y448" s="173" t="s">
        <v>2001</v>
      </c>
      <c r="Z448" s="172">
        <v>14794.495534</v>
      </c>
      <c r="AA448" s="173">
        <v>3.7116785158837944</v>
      </c>
      <c r="AB448" s="172" t="s">
        <v>4748</v>
      </c>
      <c r="AC448" s="168" t="s">
        <v>2001</v>
      </c>
      <c r="AD448" s="172">
        <v>573.91095600000006</v>
      </c>
      <c r="AE448" s="168" t="s">
        <v>2001</v>
      </c>
      <c r="AF448" s="172">
        <v>2703.4659360000001</v>
      </c>
      <c r="AG448" s="168">
        <v>3.7106017191977072</v>
      </c>
      <c r="AH448" s="171" t="s">
        <v>4748</v>
      </c>
      <c r="AI448" s="171" t="s">
        <v>4748</v>
      </c>
      <c r="AJ448" s="171">
        <v>10.749140627978591</v>
      </c>
      <c r="AK448" s="171" t="s">
        <v>4748</v>
      </c>
      <c r="AL448" s="171" t="s">
        <v>4748</v>
      </c>
      <c r="AM448" s="171">
        <v>25.059212287800207</v>
      </c>
      <c r="AN448" s="170" t="s">
        <v>4748</v>
      </c>
      <c r="AO448" s="170">
        <v>13.968364610505535</v>
      </c>
      <c r="AP448" s="170">
        <v>13.617147033176757</v>
      </c>
      <c r="AQ448" s="170" t="s">
        <v>4748</v>
      </c>
      <c r="AR448" s="170">
        <v>58.874168922559313</v>
      </c>
      <c r="AS448" s="170">
        <v>100.01828781353123</v>
      </c>
      <c r="AT448" s="6" t="s">
        <v>4748</v>
      </c>
      <c r="AU448" s="6" t="s">
        <v>4748</v>
      </c>
      <c r="AV448" s="6">
        <v>0</v>
      </c>
    </row>
    <row r="449" spans="1:48" x14ac:dyDescent="0.25">
      <c r="A449" s="162">
        <v>446</v>
      </c>
      <c r="B449" s="3" t="s">
        <v>400</v>
      </c>
      <c r="C449" s="3" t="s">
        <v>694</v>
      </c>
      <c r="D449" s="6">
        <v>44300</v>
      </c>
      <c r="E449" s="171">
        <v>17.506630000000001</v>
      </c>
      <c r="F449" s="171">
        <v>-6.7368420000000002</v>
      </c>
      <c r="G449" s="171">
        <v>-29.458600000000001</v>
      </c>
      <c r="H449" s="6">
        <v>360216412800.00006</v>
      </c>
      <c r="I449" s="154">
        <v>8.1312899999999999</v>
      </c>
      <c r="J449" s="154">
        <v>45.818939999999998</v>
      </c>
      <c r="K449" s="6">
        <v>317</v>
      </c>
      <c r="L449" s="6">
        <v>11915500</v>
      </c>
      <c r="M449" s="154">
        <v>20.167408850529924</v>
      </c>
      <c r="N449" s="154">
        <v>3.8834858671221144</v>
      </c>
      <c r="O449" s="154" t="s">
        <v>4942</v>
      </c>
      <c r="P449" s="172">
        <v>145203.15032799999</v>
      </c>
      <c r="Q449" s="168">
        <v>-0.1165221167735766</v>
      </c>
      <c r="R449" s="172">
        <v>194084.41874299999</v>
      </c>
      <c r="S449" s="168">
        <v>0.33664055018490924</v>
      </c>
      <c r="T449" s="172">
        <v>238389.733167</v>
      </c>
      <c r="U449" s="168">
        <v>0.22827857440049121</v>
      </c>
      <c r="V449" s="172">
        <v>17794.007828000002</v>
      </c>
      <c r="W449" s="173">
        <v>-2.9013288003025828E-3</v>
      </c>
      <c r="X449" s="172">
        <v>23292.552940000001</v>
      </c>
      <c r="Y449" s="173">
        <v>0.30901105389802574</v>
      </c>
      <c r="Z449" s="172">
        <v>34757.501637000001</v>
      </c>
      <c r="AA449" s="173">
        <v>0.49221520399815816</v>
      </c>
      <c r="AB449" s="172">
        <v>1939</v>
      </c>
      <c r="AC449" s="168">
        <v>-2.5720164609053242E-3</v>
      </c>
      <c r="AD449" s="172">
        <v>2610</v>
      </c>
      <c r="AE449" s="168">
        <v>0.34605466735430634</v>
      </c>
      <c r="AF449" s="172">
        <v>4201</v>
      </c>
      <c r="AG449" s="168">
        <v>0.60957854406130263</v>
      </c>
      <c r="AH449" s="171">
        <v>10.358878428330721</v>
      </c>
      <c r="AI449" s="171">
        <v>12.125655862754323</v>
      </c>
      <c r="AJ449" s="171">
        <v>16.798570867054419</v>
      </c>
      <c r="AK449" s="171">
        <v>16.621283443932285</v>
      </c>
      <c r="AL449" s="171">
        <v>22.2335465194557</v>
      </c>
      <c r="AM449" s="171">
        <v>33.909656033608002</v>
      </c>
      <c r="AN449" s="170">
        <v>38.980131333338953</v>
      </c>
      <c r="AO449" s="170">
        <v>33.740236512088273</v>
      </c>
      <c r="AP449" s="170">
        <v>31.402017515393009</v>
      </c>
      <c r="AQ449" s="170">
        <v>15.672439053432837</v>
      </c>
      <c r="AR449" s="170">
        <v>37.319192736873575</v>
      </c>
      <c r="AS449" s="170">
        <v>4.4940763297319704</v>
      </c>
      <c r="AT449" s="6">
        <v>1500</v>
      </c>
      <c r="AU449" s="6">
        <v>2900</v>
      </c>
      <c r="AV449" s="6">
        <v>4000</v>
      </c>
    </row>
    <row r="450" spans="1:48" x14ac:dyDescent="0.25">
      <c r="A450" s="162">
        <v>447</v>
      </c>
      <c r="B450" s="3" t="s">
        <v>4190</v>
      </c>
      <c r="C450" s="3" t="s">
        <v>2176</v>
      </c>
      <c r="D450" s="28" t="s">
        <v>4942</v>
      </c>
      <c r="E450" s="25" t="s">
        <v>4942</v>
      </c>
      <c r="F450" s="25" t="s">
        <v>4942</v>
      </c>
      <c r="G450" s="25" t="s">
        <v>4942</v>
      </c>
      <c r="H450" s="28" t="s">
        <v>4942</v>
      </c>
      <c r="I450" s="51">
        <v>18</v>
      </c>
      <c r="J450" s="51">
        <v>100</v>
      </c>
      <c r="K450" s="28" t="s">
        <v>4942</v>
      </c>
      <c r="L450" s="28" t="s">
        <v>4942</v>
      </c>
      <c r="M450" s="51" t="s">
        <v>4942</v>
      </c>
      <c r="N450" s="51" t="s">
        <v>4942</v>
      </c>
      <c r="O450" s="51" t="s">
        <v>4942</v>
      </c>
      <c r="P450" s="30" t="s">
        <v>4748</v>
      </c>
      <c r="Q450" s="27" t="s">
        <v>2001</v>
      </c>
      <c r="R450" s="30">
        <v>42885.784881</v>
      </c>
      <c r="S450" s="27" t="s">
        <v>2001</v>
      </c>
      <c r="T450" s="30">
        <v>40996.449661999999</v>
      </c>
      <c r="U450" s="27">
        <v>-4.4055045844271029E-2</v>
      </c>
      <c r="V450" s="30" t="s">
        <v>4748</v>
      </c>
      <c r="W450" s="32" t="s">
        <v>2001</v>
      </c>
      <c r="X450" s="30">
        <v>2370.3863489999999</v>
      </c>
      <c r="Y450" s="32" t="s">
        <v>2001</v>
      </c>
      <c r="Z450" s="30">
        <v>-1462.0403570000001</v>
      </c>
      <c r="AA450" s="32">
        <v>-1.6167941178098644</v>
      </c>
      <c r="AB450" s="30" t="s">
        <v>4748</v>
      </c>
      <c r="AC450" s="27" t="s">
        <v>2001</v>
      </c>
      <c r="AD450" s="30" t="s">
        <v>4748</v>
      </c>
      <c r="AE450" s="27" t="s">
        <v>2001</v>
      </c>
      <c r="AF450" s="30">
        <v>-81</v>
      </c>
      <c r="AG450" s="27" t="s">
        <v>4748</v>
      </c>
      <c r="AH450" s="25" t="s">
        <v>4748</v>
      </c>
      <c r="AI450" s="25" t="s">
        <v>4748</v>
      </c>
      <c r="AJ450" s="25">
        <v>-0.59916605432378089</v>
      </c>
      <c r="AK450" s="25" t="s">
        <v>4748</v>
      </c>
      <c r="AL450" s="25" t="s">
        <v>4748</v>
      </c>
      <c r="AM450" s="25">
        <v>-0.78121654726472467</v>
      </c>
      <c r="AN450" s="49" t="s">
        <v>4748</v>
      </c>
      <c r="AO450" s="49">
        <v>12.450584103371776</v>
      </c>
      <c r="AP450" s="49">
        <v>9.1414559209349164</v>
      </c>
      <c r="AQ450" s="49" t="s">
        <v>4748</v>
      </c>
      <c r="AR450" s="49">
        <v>4.6381960615187454</v>
      </c>
      <c r="AS450" s="49">
        <v>4.1385549825698016</v>
      </c>
      <c r="AT450" s="28" t="s">
        <v>4748</v>
      </c>
      <c r="AU450" s="28">
        <v>0</v>
      </c>
      <c r="AV450" s="28">
        <v>0</v>
      </c>
    </row>
    <row r="451" spans="1:48" x14ac:dyDescent="0.25">
      <c r="A451" s="162">
        <v>448</v>
      </c>
      <c r="B451" s="3" t="s">
        <v>114</v>
      </c>
      <c r="C451" s="3" t="s">
        <v>1</v>
      </c>
      <c r="D451" s="28">
        <v>42000</v>
      </c>
      <c r="E451" s="25">
        <v>-10.638299999999999</v>
      </c>
      <c r="F451" s="25">
        <v>0</v>
      </c>
      <c r="G451" s="25">
        <v>59.090910000000001</v>
      </c>
      <c r="H451" s="28">
        <v>651267120000</v>
      </c>
      <c r="I451" s="51">
        <v>15.506359999999999</v>
      </c>
      <c r="J451" s="51">
        <v>47.53546</v>
      </c>
      <c r="K451" s="28">
        <v>17654</v>
      </c>
      <c r="L451" s="28">
        <v>772200000</v>
      </c>
      <c r="M451" s="51">
        <v>4.9290193806190246</v>
      </c>
      <c r="N451" s="51">
        <v>1.7122652321065721</v>
      </c>
      <c r="O451" s="51">
        <v>0.33690120000000001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9">
        <v>16.80516476931999</v>
      </c>
      <c r="AO451" s="49">
        <v>17.07386003801874</v>
      </c>
      <c r="AP451" s="49">
        <v>16.260071863871318</v>
      </c>
      <c r="AQ451" s="49">
        <v>142.13317046514226</v>
      </c>
      <c r="AR451" s="49">
        <v>123.44064082633903</v>
      </c>
      <c r="AS451" s="49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62">
        <v>449</v>
      </c>
      <c r="B452" s="3" t="s">
        <v>115</v>
      </c>
      <c r="C452" s="3" t="s">
        <v>1</v>
      </c>
      <c r="D452" s="28">
        <v>26200</v>
      </c>
      <c r="E452" s="25">
        <v>-2.9629629999999998</v>
      </c>
      <c r="F452" s="25">
        <v>2.14425</v>
      </c>
      <c r="G452" s="25">
        <v>-1.688555</v>
      </c>
      <c r="H452" s="28">
        <v>7779433873400</v>
      </c>
      <c r="I452" s="51">
        <v>296.92500000000001</v>
      </c>
      <c r="J452" s="51">
        <v>63.150970000000001</v>
      </c>
      <c r="K452" s="28">
        <v>230367</v>
      </c>
      <c r="L452" s="28">
        <v>6030350000</v>
      </c>
      <c r="M452" s="51">
        <v>4.2010847826581834</v>
      </c>
      <c r="N452" s="51">
        <v>1.3229713580006872</v>
      </c>
      <c r="O452" s="51">
        <v>0.90914519999999999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9">
        <v>26.396572003940189</v>
      </c>
      <c r="AO452" s="49">
        <v>27.213481529706328</v>
      </c>
      <c r="AP452" s="49">
        <v>25.832224171642981</v>
      </c>
      <c r="AQ452" s="49">
        <v>33.795335488840358</v>
      </c>
      <c r="AR452" s="49">
        <v>42.696309007631214</v>
      </c>
      <c r="AS452" s="49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62">
        <v>450</v>
      </c>
      <c r="B453" s="3" t="s">
        <v>401</v>
      </c>
      <c r="C453" s="3" t="s">
        <v>694</v>
      </c>
      <c r="D453" s="28">
        <v>24000</v>
      </c>
      <c r="E453" s="25">
        <v>1.2658229999999999</v>
      </c>
      <c r="F453" s="25">
        <v>0</v>
      </c>
      <c r="G453" s="25">
        <v>-4</v>
      </c>
      <c r="H453" s="28">
        <v>127546752000</v>
      </c>
      <c r="I453" s="51">
        <v>5.3144399999999994</v>
      </c>
      <c r="J453" s="51">
        <v>77.232990000000001</v>
      </c>
      <c r="K453" s="28">
        <v>335</v>
      </c>
      <c r="L453" s="28">
        <v>7631000</v>
      </c>
      <c r="M453" s="51">
        <v>7.9628400796284007</v>
      </c>
      <c r="N453" s="51">
        <v>1.5168631076914132</v>
      </c>
      <c r="O453" s="51" t="s">
        <v>4942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9">
        <v>31.775319391430092</v>
      </c>
      <c r="AO453" s="49">
        <v>33.663296594187344</v>
      </c>
      <c r="AP453" s="49">
        <v>29.990465147958133</v>
      </c>
      <c r="AQ453" s="49">
        <v>12.979591204623404</v>
      </c>
      <c r="AR453" s="49">
        <v>0</v>
      </c>
      <c r="AS453" s="49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62">
        <v>451</v>
      </c>
      <c r="B454" s="3" t="s">
        <v>2717</v>
      </c>
      <c r="C454" s="3" t="s">
        <v>2176</v>
      </c>
      <c r="D454" s="28">
        <v>22200</v>
      </c>
      <c r="E454" s="25">
        <v>8.2926830000000002</v>
      </c>
      <c r="F454" s="25">
        <v>16.842110000000002</v>
      </c>
      <c r="G454" s="25">
        <v>21.978020000000001</v>
      </c>
      <c r="H454" s="28">
        <v>199800000000</v>
      </c>
      <c r="I454" s="51">
        <v>9</v>
      </c>
      <c r="J454" s="51">
        <v>88.951560000000001</v>
      </c>
      <c r="K454" s="28">
        <v>2430</v>
      </c>
      <c r="L454" s="28">
        <v>51124000</v>
      </c>
      <c r="M454" s="51">
        <v>3.819026320316532</v>
      </c>
      <c r="N454" s="51">
        <v>1.1144199100114429</v>
      </c>
      <c r="O454" s="51">
        <v>0.25418540000000001</v>
      </c>
      <c r="P454" s="30">
        <v>284106.82617399999</v>
      </c>
      <c r="Q454" s="27" t="s">
        <v>2001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2001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2001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4748</v>
      </c>
      <c r="AI454" s="25">
        <v>14.842268312573804</v>
      </c>
      <c r="AJ454" s="25">
        <v>17.088512848471733</v>
      </c>
      <c r="AK454" s="25" t="s">
        <v>4748</v>
      </c>
      <c r="AL454" s="25">
        <v>33.676536815809179</v>
      </c>
      <c r="AM454" s="25">
        <v>28.459321358039368</v>
      </c>
      <c r="AN454" s="49">
        <v>22.999016683598338</v>
      </c>
      <c r="AO454" s="49">
        <v>25.857839805937466</v>
      </c>
      <c r="AP454" s="49">
        <v>27.027604398060245</v>
      </c>
      <c r="AQ454" s="49">
        <v>69.696395481532463</v>
      </c>
      <c r="AR454" s="49">
        <v>39.301305718823151</v>
      </c>
      <c r="AS454" s="49">
        <v>9.1320737341893548</v>
      </c>
      <c r="AT454" s="28" t="s">
        <v>4748</v>
      </c>
      <c r="AU454" s="28">
        <v>1400</v>
      </c>
      <c r="AV454" s="28">
        <v>1600</v>
      </c>
    </row>
    <row r="455" spans="1:48" x14ac:dyDescent="0.25">
      <c r="A455" s="162">
        <v>452</v>
      </c>
      <c r="B455" s="3" t="s">
        <v>2720</v>
      </c>
      <c r="C455" s="3" t="s">
        <v>2176</v>
      </c>
      <c r="D455" s="6">
        <v>10600</v>
      </c>
      <c r="E455" s="171">
        <v>0</v>
      </c>
      <c r="F455" s="171">
        <v>0.95238100000000003</v>
      </c>
      <c r="G455" s="171">
        <v>-1.8518520000000001</v>
      </c>
      <c r="H455" s="6">
        <v>302757199999.99994</v>
      </c>
      <c r="I455" s="154">
        <v>28.561999999999998</v>
      </c>
      <c r="J455" s="154">
        <v>51.55574</v>
      </c>
      <c r="K455" s="6">
        <v>1230</v>
      </c>
      <c r="L455" s="6">
        <v>13094500</v>
      </c>
      <c r="M455" s="154">
        <v>56.382978723404257</v>
      </c>
      <c r="N455" s="154">
        <v>0.89761673161889799</v>
      </c>
      <c r="O455" s="154">
        <v>0.38279000000000002</v>
      </c>
      <c r="P455" s="172">
        <v>128160.27173399999</v>
      </c>
      <c r="Q455" s="168">
        <v>0.1598908841017197</v>
      </c>
      <c r="R455" s="172">
        <v>134651.45565300001</v>
      </c>
      <c r="S455" s="168">
        <v>5.0648955648850746E-2</v>
      </c>
      <c r="T455" s="172">
        <v>154033.46096900001</v>
      </c>
      <c r="U455" s="168">
        <v>0.14394204074516567</v>
      </c>
      <c r="V455" s="172">
        <v>15973.566215999999</v>
      </c>
      <c r="W455" s="173">
        <v>25.419014907548164</v>
      </c>
      <c r="X455" s="172">
        <v>24649.189175</v>
      </c>
      <c r="Y455" s="173">
        <v>0.54312373590751584</v>
      </c>
      <c r="Z455" s="172">
        <v>46540.802842999998</v>
      </c>
      <c r="AA455" s="173">
        <v>0.88812713118381914</v>
      </c>
      <c r="AB455" s="172">
        <v>559</v>
      </c>
      <c r="AC455" s="168">
        <v>25.61904761904762</v>
      </c>
      <c r="AD455" s="172">
        <v>863</v>
      </c>
      <c r="AE455" s="168">
        <v>0.54382826475849733</v>
      </c>
      <c r="AF455" s="172">
        <v>1629</v>
      </c>
      <c r="AG455" s="168">
        <v>0.88760139049826192</v>
      </c>
      <c r="AH455" s="171">
        <v>2.2643449603333745</v>
      </c>
      <c r="AI455" s="171">
        <v>3.6384526620027211</v>
      </c>
      <c r="AJ455" s="171">
        <v>7.2384172193065881</v>
      </c>
      <c r="AK455" s="171">
        <v>6.1749530578146787</v>
      </c>
      <c r="AL455" s="171">
        <v>8.835006511801474</v>
      </c>
      <c r="AM455" s="171">
        <v>14.807546723830947</v>
      </c>
      <c r="AN455" s="170">
        <v>53.969905608159088</v>
      </c>
      <c r="AO455" s="170">
        <v>54.457711222200423</v>
      </c>
      <c r="AP455" s="170">
        <v>58.784596569068349</v>
      </c>
      <c r="AQ455" s="170">
        <v>147.63053718978335</v>
      </c>
      <c r="AR455" s="170">
        <v>119.18153669680842</v>
      </c>
      <c r="AS455" s="170">
        <v>80.477766567722682</v>
      </c>
      <c r="AT455" s="6">
        <v>0</v>
      </c>
      <c r="AU455" s="6">
        <v>0</v>
      </c>
      <c r="AV455" s="6" t="s">
        <v>4748</v>
      </c>
    </row>
    <row r="456" spans="1:48" x14ac:dyDescent="0.25">
      <c r="A456" s="162">
        <v>453</v>
      </c>
      <c r="B456" s="3" t="s">
        <v>116</v>
      </c>
      <c r="C456" s="3" t="s">
        <v>1</v>
      </c>
      <c r="D456" s="28">
        <v>14700</v>
      </c>
      <c r="E456" s="25">
        <v>-1.342282</v>
      </c>
      <c r="F456" s="25">
        <v>6.9090910000000001</v>
      </c>
      <c r="G456" s="25">
        <v>8.8888890000000007</v>
      </c>
      <c r="H456" s="28">
        <v>441000000000</v>
      </c>
      <c r="I456" s="51">
        <v>30</v>
      </c>
      <c r="J456" s="51">
        <v>32.161000000000001</v>
      </c>
      <c r="K456" s="28">
        <v>4447.5</v>
      </c>
      <c r="L456" s="28">
        <v>65150000</v>
      </c>
      <c r="M456" s="51">
        <v>7.0294099701248012</v>
      </c>
      <c r="N456" s="51">
        <v>1.0614055114900305</v>
      </c>
      <c r="O456" s="51">
        <v>0.43744369999999999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9">
        <v>12.261380053546612</v>
      </c>
      <c r="AO456" s="49">
        <v>7.4391922397970323</v>
      </c>
      <c r="AP456" s="49">
        <v>7.2299766860554282</v>
      </c>
      <c r="AQ456" s="49">
        <v>20.935130701958208</v>
      </c>
      <c r="AR456" s="49">
        <v>2.1164274777863206</v>
      </c>
      <c r="AS456" s="49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62">
        <v>454</v>
      </c>
      <c r="B457" s="3" t="s">
        <v>117</v>
      </c>
      <c r="C457" s="3" t="s">
        <v>1</v>
      </c>
      <c r="D457" s="28">
        <v>13400</v>
      </c>
      <c r="E457" s="25">
        <v>3.0769229999999999</v>
      </c>
      <c r="F457" s="25">
        <v>-4.2857139999999996</v>
      </c>
      <c r="G457" s="25">
        <v>-14.64968</v>
      </c>
      <c r="H457" s="28">
        <v>131722000000</v>
      </c>
      <c r="I457" s="51">
        <v>9.83</v>
      </c>
      <c r="J457" s="51">
        <v>84.337500000000006</v>
      </c>
      <c r="K457" s="28">
        <v>2414</v>
      </c>
      <c r="L457" s="28">
        <v>31400000</v>
      </c>
      <c r="M457" s="51">
        <v>7.177289769683985</v>
      </c>
      <c r="N457" s="51">
        <v>0.85015120666171662</v>
      </c>
      <c r="O457" s="51">
        <v>0.36086000000000001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9">
        <v>7.3996464919575011</v>
      </c>
      <c r="AO457" s="49">
        <v>7.8716608156113033</v>
      </c>
      <c r="AP457" s="49">
        <v>7.3936112737756794</v>
      </c>
      <c r="AQ457" s="49">
        <v>47.154528773713452</v>
      </c>
      <c r="AR457" s="49">
        <v>123.15916052903091</v>
      </c>
      <c r="AS457" s="49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62">
        <v>455</v>
      </c>
      <c r="B458" s="3" t="s">
        <v>2723</v>
      </c>
      <c r="C458" s="3" t="s">
        <v>2176</v>
      </c>
      <c r="D458" s="6" t="s">
        <v>4942</v>
      </c>
      <c r="E458" s="171" t="s">
        <v>4942</v>
      </c>
      <c r="F458" s="171" t="s">
        <v>4942</v>
      </c>
      <c r="G458" s="171" t="s">
        <v>4942</v>
      </c>
      <c r="H458" s="6" t="s">
        <v>4942</v>
      </c>
      <c r="I458" s="154">
        <v>1.03224</v>
      </c>
      <c r="J458" s="154">
        <v>44.468310000000002</v>
      </c>
      <c r="K458" s="6" t="s">
        <v>4942</v>
      </c>
      <c r="L458" s="6" t="s">
        <v>4942</v>
      </c>
      <c r="M458" s="154" t="s">
        <v>4942</v>
      </c>
      <c r="N458" s="154" t="s">
        <v>4942</v>
      </c>
      <c r="O458" s="154" t="s">
        <v>4942</v>
      </c>
      <c r="P458" s="172" t="s">
        <v>4748</v>
      </c>
      <c r="Q458" s="168" t="s">
        <v>2001</v>
      </c>
      <c r="R458" s="172">
        <v>976.723162</v>
      </c>
      <c r="S458" s="168" t="s">
        <v>2001</v>
      </c>
      <c r="T458" s="172" t="s">
        <v>4748</v>
      </c>
      <c r="U458" s="168" t="s">
        <v>4748</v>
      </c>
      <c r="V458" s="172" t="s">
        <v>4748</v>
      </c>
      <c r="W458" s="173" t="s">
        <v>2001</v>
      </c>
      <c r="X458" s="172">
        <v>-54281.410277000003</v>
      </c>
      <c r="Y458" s="173" t="s">
        <v>2001</v>
      </c>
      <c r="Z458" s="172" t="s">
        <v>4748</v>
      </c>
      <c r="AA458" s="173" t="s">
        <v>4748</v>
      </c>
      <c r="AB458" s="172" t="s">
        <v>4748</v>
      </c>
      <c r="AC458" s="168" t="s">
        <v>2001</v>
      </c>
      <c r="AD458" s="172">
        <v>-52585.883630999997</v>
      </c>
      <c r="AE458" s="168" t="s">
        <v>2001</v>
      </c>
      <c r="AF458" s="172" t="s">
        <v>4748</v>
      </c>
      <c r="AG458" s="168" t="s">
        <v>4748</v>
      </c>
      <c r="AH458" s="171" t="s">
        <v>4748</v>
      </c>
      <c r="AI458" s="171" t="s">
        <v>4748</v>
      </c>
      <c r="AJ458" s="171" t="s">
        <v>4748</v>
      </c>
      <c r="AK458" s="171" t="s">
        <v>4748</v>
      </c>
      <c r="AL458" s="171" t="s">
        <v>4748</v>
      </c>
      <c r="AM458" s="171" t="s">
        <v>4748</v>
      </c>
      <c r="AN458" s="170" t="s">
        <v>4748</v>
      </c>
      <c r="AO458" s="170">
        <v>67.990683525942643</v>
      </c>
      <c r="AP458" s="170" t="s">
        <v>4748</v>
      </c>
      <c r="AQ458" s="170" t="s">
        <v>4748</v>
      </c>
      <c r="AR458" s="170" t="s">
        <v>4748</v>
      </c>
      <c r="AS458" s="170" t="s">
        <v>4748</v>
      </c>
      <c r="AT458" s="6" t="s">
        <v>4748</v>
      </c>
      <c r="AU458" s="6" t="s">
        <v>4748</v>
      </c>
      <c r="AV458" s="6" t="s">
        <v>4748</v>
      </c>
    </row>
    <row r="459" spans="1:48" x14ac:dyDescent="0.25">
      <c r="A459" s="162">
        <v>456</v>
      </c>
      <c r="B459" s="3" t="s">
        <v>2726</v>
      </c>
      <c r="C459" s="3" t="s">
        <v>2176</v>
      </c>
      <c r="D459" s="28">
        <v>5000</v>
      </c>
      <c r="E459" s="25">
        <v>-25.37313</v>
      </c>
      <c r="F459" s="25">
        <v>-41.860469999999999</v>
      </c>
      <c r="G459" s="25">
        <v>-50</v>
      </c>
      <c r="H459" s="28">
        <v>46500000000</v>
      </c>
      <c r="I459" s="51">
        <v>9.2999999999999989</v>
      </c>
      <c r="J459" s="51">
        <v>88.923659999999998</v>
      </c>
      <c r="K459" s="28">
        <v>5</v>
      </c>
      <c r="L459" s="28">
        <v>25000</v>
      </c>
      <c r="M459" s="51" t="s">
        <v>4942</v>
      </c>
      <c r="N459" s="51">
        <v>0.57995554678798922</v>
      </c>
      <c r="O459" s="51" t="s">
        <v>4942</v>
      </c>
      <c r="P459" s="30">
        <v>277518.05409500003</v>
      </c>
      <c r="Q459" s="27" t="s">
        <v>2001</v>
      </c>
      <c r="R459" s="30" t="s">
        <v>4748</v>
      </c>
      <c r="S459" s="27" t="s">
        <v>2001</v>
      </c>
      <c r="T459" s="30">
        <v>197856.42105999999</v>
      </c>
      <c r="U459" s="27" t="s">
        <v>4748</v>
      </c>
      <c r="V459" s="30">
        <v>1377.9258910000001</v>
      </c>
      <c r="W459" s="32" t="s">
        <v>2001</v>
      </c>
      <c r="X459" s="30" t="s">
        <v>4748</v>
      </c>
      <c r="Y459" s="32" t="s">
        <v>2001</v>
      </c>
      <c r="Z459" s="30">
        <v>-13635.805143</v>
      </c>
      <c r="AA459" s="32" t="s">
        <v>4748</v>
      </c>
      <c r="AB459" s="30" t="s">
        <v>4748</v>
      </c>
      <c r="AC459" s="27" t="s">
        <v>2001</v>
      </c>
      <c r="AD459" s="30" t="s">
        <v>4748</v>
      </c>
      <c r="AE459" s="27" t="s">
        <v>2001</v>
      </c>
      <c r="AF459" s="30">
        <v>-1466.22</v>
      </c>
      <c r="AG459" s="27" t="s">
        <v>4748</v>
      </c>
      <c r="AH459" s="25" t="s">
        <v>4748</v>
      </c>
      <c r="AI459" s="25" t="s">
        <v>4748</v>
      </c>
      <c r="AJ459" s="25">
        <v>-7.6202536399557053</v>
      </c>
      <c r="AK459" s="25" t="s">
        <v>4748</v>
      </c>
      <c r="AL459" s="25" t="s">
        <v>4748</v>
      </c>
      <c r="AM459" s="25">
        <v>-15.673976738340853</v>
      </c>
      <c r="AN459" s="49">
        <v>14.77974220659506</v>
      </c>
      <c r="AO459" s="49" t="s">
        <v>4748</v>
      </c>
      <c r="AP459" s="49">
        <v>15.21382722467809</v>
      </c>
      <c r="AQ459" s="49">
        <v>109.26757513798471</v>
      </c>
      <c r="AR459" s="49">
        <v>40.05502746503246</v>
      </c>
      <c r="AS459" s="49">
        <v>54.633702173468635</v>
      </c>
      <c r="AT459" s="28" t="s">
        <v>4748</v>
      </c>
      <c r="AU459" s="28" t="s">
        <v>4748</v>
      </c>
      <c r="AV459" s="28" t="s">
        <v>4748</v>
      </c>
    </row>
    <row r="460" spans="1:48" x14ac:dyDescent="0.25">
      <c r="A460" s="162">
        <v>457</v>
      </c>
      <c r="B460" s="3" t="s">
        <v>2729</v>
      </c>
      <c r="C460" s="3" t="s">
        <v>2176</v>
      </c>
      <c r="D460" s="6">
        <v>6100</v>
      </c>
      <c r="E460" s="171">
        <v>3.389831</v>
      </c>
      <c r="F460" s="171">
        <v>-50</v>
      </c>
      <c r="G460" s="171">
        <v>22</v>
      </c>
      <c r="H460" s="6">
        <v>16686550000</v>
      </c>
      <c r="I460" s="154">
        <v>2.7355</v>
      </c>
      <c r="J460" s="154">
        <v>25.486820000000002</v>
      </c>
      <c r="K460" s="6">
        <v>60</v>
      </c>
      <c r="L460" s="6">
        <v>345000</v>
      </c>
      <c r="M460" s="154">
        <v>20.890410958904109</v>
      </c>
      <c r="N460" s="154">
        <v>0.49955763251130392</v>
      </c>
      <c r="O460" s="154" t="s">
        <v>4942</v>
      </c>
      <c r="P460" s="172">
        <v>231605.72187899999</v>
      </c>
      <c r="Q460" s="168">
        <v>1.0699055161973225E-2</v>
      </c>
      <c r="R460" s="172">
        <v>202209.29116699999</v>
      </c>
      <c r="S460" s="168">
        <v>-0.12692445796895235</v>
      </c>
      <c r="T460" s="172">
        <v>126708.556843</v>
      </c>
      <c r="U460" s="168">
        <v>-0.37337915527158283</v>
      </c>
      <c r="V460" s="172">
        <v>1883.5565690000001</v>
      </c>
      <c r="W460" s="173">
        <v>1.5127618675309353</v>
      </c>
      <c r="X460" s="172">
        <v>954.58927800000004</v>
      </c>
      <c r="Y460" s="173">
        <v>-0.49319850876217564</v>
      </c>
      <c r="Z460" s="172">
        <v>939.31413199999997</v>
      </c>
      <c r="AA460" s="173">
        <v>-1.6001799257586113E-2</v>
      </c>
      <c r="AB460" s="172">
        <v>785</v>
      </c>
      <c r="AC460" s="168">
        <v>1.516025641025641</v>
      </c>
      <c r="AD460" s="172">
        <v>353</v>
      </c>
      <c r="AE460" s="168">
        <v>-0.55031847133757961</v>
      </c>
      <c r="AF460" s="172">
        <v>292</v>
      </c>
      <c r="AG460" s="168">
        <v>-0.17280453257790368</v>
      </c>
      <c r="AH460" s="171">
        <v>0.81002645871443113</v>
      </c>
      <c r="AI460" s="171">
        <v>0.42538057630534948</v>
      </c>
      <c r="AJ460" s="171">
        <v>0.43590035374796937</v>
      </c>
      <c r="AK460" s="171">
        <v>6.0401057552766861</v>
      </c>
      <c r="AL460" s="171">
        <v>2.96185596036318</v>
      </c>
      <c r="AM460" s="171">
        <v>2.3890844915374672</v>
      </c>
      <c r="AN460" s="170">
        <v>8.8982823575347254</v>
      </c>
      <c r="AO460" s="170">
        <v>12.282229986894444</v>
      </c>
      <c r="AP460" s="170">
        <v>13.861797208189353</v>
      </c>
      <c r="AQ460" s="170">
        <v>245.50068793275096</v>
      </c>
      <c r="AR460" s="170">
        <v>231.04929718666369</v>
      </c>
      <c r="AS460" s="170">
        <v>227.38912323615449</v>
      </c>
      <c r="AT460" s="6">
        <v>600</v>
      </c>
      <c r="AU460" s="6">
        <v>500</v>
      </c>
      <c r="AV460" s="6" t="s">
        <v>4748</v>
      </c>
    </row>
    <row r="461" spans="1:48" x14ac:dyDescent="0.25">
      <c r="A461" s="162">
        <v>458</v>
      </c>
      <c r="B461" s="3" t="s">
        <v>118</v>
      </c>
      <c r="C461" s="3" t="s">
        <v>1</v>
      </c>
      <c r="D461" s="6">
        <v>17550</v>
      </c>
      <c r="E461" s="171">
        <v>4.4642860000000004</v>
      </c>
      <c r="F461" s="171">
        <v>61.009169999999997</v>
      </c>
      <c r="G461" s="171">
        <v>51.948050000000002</v>
      </c>
      <c r="H461" s="6">
        <v>4387500000000</v>
      </c>
      <c r="I461" s="154">
        <v>250</v>
      </c>
      <c r="J461" s="154">
        <v>65.380110000000002</v>
      </c>
      <c r="K461" s="6">
        <v>344027.5</v>
      </c>
      <c r="L461" s="6">
        <v>5839650000</v>
      </c>
      <c r="M461" s="154" t="s">
        <v>4942</v>
      </c>
      <c r="N461" s="154">
        <v>1.6485300135757903</v>
      </c>
      <c r="O461" s="154">
        <v>0.72156670000000001</v>
      </c>
      <c r="P461" s="172">
        <v>2108923.6284420001</v>
      </c>
      <c r="Q461" s="168">
        <v>2.3186727232401454</v>
      </c>
      <c r="R461" s="172">
        <v>1825726.6657120001</v>
      </c>
      <c r="S461" s="168">
        <v>-0.13428507268383927</v>
      </c>
      <c r="T461" s="172">
        <v>3781300.7046759999</v>
      </c>
      <c r="U461" s="168">
        <v>1.0711209271851005</v>
      </c>
      <c r="V461" s="172">
        <v>54900.054342000003</v>
      </c>
      <c r="W461" s="173">
        <v>-0.36499516681077238</v>
      </c>
      <c r="X461" s="172">
        <v>15647.510506000001</v>
      </c>
      <c r="Y461" s="173">
        <v>-0.71498187581885064</v>
      </c>
      <c r="Z461" s="172">
        <v>40396.815620000001</v>
      </c>
      <c r="AA461" s="173">
        <v>1.5816768491390334</v>
      </c>
      <c r="AB461" s="172">
        <v>761.18981699999995</v>
      </c>
      <c r="AC461" s="168">
        <v>-0.34122045735641227</v>
      </c>
      <c r="AD461" s="172">
        <v>101</v>
      </c>
      <c r="AE461" s="168">
        <v>-0.8673129911300429</v>
      </c>
      <c r="AF461" s="172">
        <v>162</v>
      </c>
      <c r="AG461" s="168">
        <v>0.60396039603960394</v>
      </c>
      <c r="AH461" s="171">
        <v>3.4499873999679713</v>
      </c>
      <c r="AI461" s="171">
        <v>0.55820399300367707</v>
      </c>
      <c r="AJ461" s="171">
        <v>0.9725763648500162</v>
      </c>
      <c r="AK461" s="171">
        <v>6.6706717249537917</v>
      </c>
      <c r="AL461" s="171">
        <v>0.87290028674200482</v>
      </c>
      <c r="AM461" s="171">
        <v>1.5025311427093149</v>
      </c>
      <c r="AN461" s="170">
        <v>2.9873954237282563</v>
      </c>
      <c r="AO461" s="170">
        <v>4.310449941930905</v>
      </c>
      <c r="AP461" s="170">
        <v>11.60825546651707</v>
      </c>
      <c r="AQ461" s="170">
        <v>60.591459786250809</v>
      </c>
      <c r="AR461" s="170">
        <v>6.3377803115321925</v>
      </c>
      <c r="AS461" s="170">
        <v>1.1405896138290545</v>
      </c>
      <c r="AT461" s="6">
        <v>0</v>
      </c>
      <c r="AU461" s="6">
        <v>0</v>
      </c>
      <c r="AV461" s="6" t="s">
        <v>4748</v>
      </c>
    </row>
    <row r="462" spans="1:48" x14ac:dyDescent="0.25">
      <c r="A462" s="162">
        <v>459</v>
      </c>
      <c r="B462" s="3" t="s">
        <v>2732</v>
      </c>
      <c r="C462" s="3" t="s">
        <v>2176</v>
      </c>
      <c r="D462" s="28">
        <v>8800</v>
      </c>
      <c r="E462" s="25">
        <v>3.5294120000000002</v>
      </c>
      <c r="F462" s="25">
        <v>-4.3478260000000004</v>
      </c>
      <c r="G462" s="25">
        <v>-2.2222219999999999</v>
      </c>
      <c r="H462" s="28">
        <v>250797923200</v>
      </c>
      <c r="I462" s="51">
        <v>28.499759999999998</v>
      </c>
      <c r="J462" s="51">
        <v>100</v>
      </c>
      <c r="K462" s="28">
        <v>260</v>
      </c>
      <c r="L462" s="28">
        <v>2167500</v>
      </c>
      <c r="M462" s="51">
        <v>7.4513124470787471</v>
      </c>
      <c r="N462" s="51">
        <v>0.80008106538503321</v>
      </c>
      <c r="O462" s="51" t="s">
        <v>4942</v>
      </c>
      <c r="P462" s="30" t="s">
        <v>4748</v>
      </c>
      <c r="Q462" s="27" t="s">
        <v>2001</v>
      </c>
      <c r="R462" s="30">
        <v>896251.432042</v>
      </c>
      <c r="S462" s="27" t="s">
        <v>2001</v>
      </c>
      <c r="T462" s="30">
        <v>1173252.3866959999</v>
      </c>
      <c r="U462" s="27">
        <v>0.30906612224081681</v>
      </c>
      <c r="V462" s="30" t="s">
        <v>4748</v>
      </c>
      <c r="W462" s="32" t="s">
        <v>2001</v>
      </c>
      <c r="X462" s="30">
        <v>35728.834623000002</v>
      </c>
      <c r="Y462" s="32" t="s">
        <v>2001</v>
      </c>
      <c r="Z462" s="30">
        <v>34935.212043</v>
      </c>
      <c r="AA462" s="32">
        <v>-2.2212383593645621E-2</v>
      </c>
      <c r="AB462" s="30" t="s">
        <v>4748</v>
      </c>
      <c r="AC462" s="27" t="s">
        <v>2001</v>
      </c>
      <c r="AD462" s="30">
        <v>974.59662801356183</v>
      </c>
      <c r="AE462" s="27" t="s">
        <v>2001</v>
      </c>
      <c r="AF462" s="30">
        <v>1031.3857399999999</v>
      </c>
      <c r="AG462" s="27">
        <v>5.8269349958850747E-2</v>
      </c>
      <c r="AH462" s="25" t="s">
        <v>4748</v>
      </c>
      <c r="AI462" s="25" t="s">
        <v>4748</v>
      </c>
      <c r="AJ462" s="25">
        <v>4.1399543184425216</v>
      </c>
      <c r="AK462" s="25" t="s">
        <v>4748</v>
      </c>
      <c r="AL462" s="25" t="s">
        <v>4748</v>
      </c>
      <c r="AM462" s="25">
        <v>10.291418769356518</v>
      </c>
      <c r="AN462" s="49" t="s">
        <v>4748</v>
      </c>
      <c r="AO462" s="49">
        <v>10.475478694866991</v>
      </c>
      <c r="AP462" s="49">
        <v>7.7259765593374441</v>
      </c>
      <c r="AQ462" s="49" t="s">
        <v>4748</v>
      </c>
      <c r="AR462" s="49">
        <v>19.657468852899981</v>
      </c>
      <c r="AS462" s="49">
        <v>14.644820090718044</v>
      </c>
      <c r="AT462" s="28" t="s">
        <v>4748</v>
      </c>
      <c r="AU462" s="28">
        <v>398.77900333740394</v>
      </c>
      <c r="AV462" s="28">
        <v>740.22900000000004</v>
      </c>
    </row>
    <row r="463" spans="1:48" x14ac:dyDescent="0.25">
      <c r="A463" s="162">
        <v>460</v>
      </c>
      <c r="B463" s="3" t="s">
        <v>2735</v>
      </c>
      <c r="C463" s="3" t="s">
        <v>2176</v>
      </c>
      <c r="D463" s="28">
        <v>400</v>
      </c>
      <c r="E463" s="25">
        <v>0</v>
      </c>
      <c r="F463" s="25">
        <v>33.333329999999997</v>
      </c>
      <c r="G463" s="25">
        <v>33.333329999999997</v>
      </c>
      <c r="H463" s="28">
        <v>17401200000</v>
      </c>
      <c r="I463" s="51">
        <v>43.503</v>
      </c>
      <c r="J463" s="51">
        <v>62.262949999999996</v>
      </c>
      <c r="K463" s="28">
        <v>5040</v>
      </c>
      <c r="L463" s="28">
        <v>1702000</v>
      </c>
      <c r="M463" s="51" t="s">
        <v>4942</v>
      </c>
      <c r="N463" s="51" t="s">
        <v>4942</v>
      </c>
      <c r="O463" s="51">
        <v>2.6521530000000001E-2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4748</v>
      </c>
      <c r="AL463" s="25" t="s">
        <v>4748</v>
      </c>
      <c r="AM463" s="25" t="s">
        <v>4748</v>
      </c>
      <c r="AN463" s="49">
        <v>17.232216576837988</v>
      </c>
      <c r="AO463" s="49">
        <v>24.576988612546337</v>
      </c>
      <c r="AP463" s="49">
        <v>36.528799612504791</v>
      </c>
      <c r="AQ463" s="49" t="s">
        <v>4748</v>
      </c>
      <c r="AR463" s="49" t="s">
        <v>4748</v>
      </c>
      <c r="AS463" s="49" t="s">
        <v>4748</v>
      </c>
      <c r="AT463" s="28">
        <v>0</v>
      </c>
      <c r="AU463" s="28">
        <v>0</v>
      </c>
      <c r="AV463" s="28">
        <v>0</v>
      </c>
    </row>
    <row r="464" spans="1:48" x14ac:dyDescent="0.25">
      <c r="A464" s="162">
        <v>461</v>
      </c>
      <c r="B464" s="3" t="s">
        <v>4690</v>
      </c>
      <c r="C464" s="3" t="s">
        <v>2176</v>
      </c>
      <c r="D464" s="28">
        <v>11000</v>
      </c>
      <c r="E464" s="25">
        <v>-9.8360660000000006</v>
      </c>
      <c r="F464" s="25">
        <v>8.9108909999999995</v>
      </c>
      <c r="G464" s="25">
        <v>6.7961169999999997</v>
      </c>
      <c r="H464" s="28">
        <v>44000000000000</v>
      </c>
      <c r="I464" s="51">
        <v>4000</v>
      </c>
      <c r="J464" s="51">
        <v>100</v>
      </c>
      <c r="K464" s="28">
        <v>290963</v>
      </c>
      <c r="L464" s="28">
        <v>3376467000</v>
      </c>
      <c r="M464" s="51">
        <v>16.951609585457771</v>
      </c>
      <c r="N464" s="51" t="s">
        <v>4942</v>
      </c>
      <c r="O464" s="51" t="s">
        <v>4942</v>
      </c>
      <c r="P464" s="30" t="s">
        <v>4748</v>
      </c>
      <c r="Q464" s="27" t="s">
        <v>2001</v>
      </c>
      <c r="R464" s="30">
        <v>15544946.268310999</v>
      </c>
      <c r="S464" s="27" t="s">
        <v>2001</v>
      </c>
      <c r="T464" s="30" t="s">
        <v>4748</v>
      </c>
      <c r="U464" s="27" t="s">
        <v>4748</v>
      </c>
      <c r="V464" s="30" t="s">
        <v>4748</v>
      </c>
      <c r="W464" s="32" t="s">
        <v>2001</v>
      </c>
      <c r="X464" s="30">
        <v>2488662.9011789998</v>
      </c>
      <c r="Y464" s="32" t="s">
        <v>2001</v>
      </c>
      <c r="Z464" s="30" t="s">
        <v>4748</v>
      </c>
      <c r="AA464" s="32" t="s">
        <v>4748</v>
      </c>
      <c r="AB464" s="30" t="s">
        <v>4748</v>
      </c>
      <c r="AC464" s="27" t="s">
        <v>2001</v>
      </c>
      <c r="AD464" s="30" t="s">
        <v>4748</v>
      </c>
      <c r="AE464" s="27" t="s">
        <v>2001</v>
      </c>
      <c r="AF464" s="30" t="s">
        <v>4748</v>
      </c>
      <c r="AG464" s="27" t="s">
        <v>4748</v>
      </c>
      <c r="AH464" s="25" t="s">
        <v>4748</v>
      </c>
      <c r="AI464" s="25" t="s">
        <v>4748</v>
      </c>
      <c r="AJ464" s="25" t="s">
        <v>4748</v>
      </c>
      <c r="AK464" s="25" t="s">
        <v>4748</v>
      </c>
      <c r="AL464" s="25" t="s">
        <v>4748</v>
      </c>
      <c r="AM464" s="25" t="s">
        <v>4748</v>
      </c>
      <c r="AN464" s="49" t="s">
        <v>4748</v>
      </c>
      <c r="AO464" s="49">
        <v>21.693257295075874</v>
      </c>
      <c r="AP464" s="49" t="s">
        <v>4748</v>
      </c>
      <c r="AQ464" s="49" t="s">
        <v>4748</v>
      </c>
      <c r="AR464" s="49">
        <v>31.053049908227383</v>
      </c>
      <c r="AS464" s="49" t="s">
        <v>4748</v>
      </c>
      <c r="AT464" s="28" t="s">
        <v>4748</v>
      </c>
      <c r="AU464" s="28" t="s">
        <v>4748</v>
      </c>
      <c r="AV464" s="28" t="s">
        <v>4748</v>
      </c>
    </row>
    <row r="465" spans="1:48" x14ac:dyDescent="0.25">
      <c r="A465" s="162">
        <v>462</v>
      </c>
      <c r="B465" s="3" t="s">
        <v>2738</v>
      </c>
      <c r="C465" s="3" t="s">
        <v>2176</v>
      </c>
      <c r="D465" s="28">
        <v>32000</v>
      </c>
      <c r="E465" s="25">
        <v>-3.030303</v>
      </c>
      <c r="F465" s="25">
        <v>188.28829999999999</v>
      </c>
      <c r="G465" s="25">
        <v>150</v>
      </c>
      <c r="H465" s="28">
        <v>235040000000</v>
      </c>
      <c r="I465" s="51">
        <v>7.3449999999999998</v>
      </c>
      <c r="J465" s="51">
        <v>71.42886</v>
      </c>
      <c r="K465" s="28">
        <v>4621.7</v>
      </c>
      <c r="L465" s="28">
        <v>149509000</v>
      </c>
      <c r="M465" s="51">
        <v>14.388489208633093</v>
      </c>
      <c r="N465" s="51">
        <v>2.4007638597806884</v>
      </c>
      <c r="O465" s="51" t="s">
        <v>4942</v>
      </c>
      <c r="P465" s="30">
        <v>972994.45296400005</v>
      </c>
      <c r="Q465" s="27" t="s">
        <v>2001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2001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2001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4748</v>
      </c>
      <c r="AI465" s="25">
        <v>1.7715979614476345</v>
      </c>
      <c r="AJ465" s="25">
        <v>2.7897120067453174</v>
      </c>
      <c r="AK465" s="25" t="s">
        <v>4748</v>
      </c>
      <c r="AL465" s="25">
        <v>13.539513840131011</v>
      </c>
      <c r="AM465" s="25">
        <v>17.320775481849303</v>
      </c>
      <c r="AN465" s="49">
        <v>9.219925272823648</v>
      </c>
      <c r="AO465" s="49">
        <v>9.1000759374356583</v>
      </c>
      <c r="AP465" s="49">
        <v>8.3966525018009719</v>
      </c>
      <c r="AQ465" s="49">
        <v>468.90464733988091</v>
      </c>
      <c r="AR465" s="49">
        <v>436.70404891286302</v>
      </c>
      <c r="AS465" s="49">
        <v>263.51415609094323</v>
      </c>
      <c r="AT465" s="28" t="s">
        <v>4748</v>
      </c>
      <c r="AU465" s="28" t="s">
        <v>4748</v>
      </c>
      <c r="AV465" s="28">
        <v>2000</v>
      </c>
    </row>
    <row r="466" spans="1:48" x14ac:dyDescent="0.25">
      <c r="A466" s="162">
        <v>463</v>
      </c>
      <c r="B466" s="3" t="s">
        <v>2741</v>
      </c>
      <c r="C466" s="3" t="s">
        <v>2176</v>
      </c>
      <c r="D466" s="6">
        <v>3300</v>
      </c>
      <c r="E466" s="171">
        <v>-40</v>
      </c>
      <c r="F466" s="171">
        <v>-40</v>
      </c>
      <c r="G466" s="171">
        <v>-25</v>
      </c>
      <c r="H466" s="6">
        <v>3498000000</v>
      </c>
      <c r="I466" s="154">
        <v>1.06</v>
      </c>
      <c r="J466" s="154">
        <v>44.98113</v>
      </c>
      <c r="K466" s="6">
        <v>50</v>
      </c>
      <c r="L466" s="6">
        <v>165000</v>
      </c>
      <c r="M466" s="154">
        <v>82.5</v>
      </c>
      <c r="N466" s="154">
        <v>0.28480103744566726</v>
      </c>
      <c r="O466" s="154" t="s">
        <v>4942</v>
      </c>
      <c r="P466" s="172">
        <v>19093.837201999999</v>
      </c>
      <c r="Q466" s="168">
        <v>-0.33800112130807347</v>
      </c>
      <c r="R466" s="172">
        <v>57373.3226</v>
      </c>
      <c r="S466" s="168">
        <v>2.004808409804101</v>
      </c>
      <c r="T466" s="172">
        <v>29728.603405000002</v>
      </c>
      <c r="U466" s="168">
        <v>-0.48183925807706313</v>
      </c>
      <c r="V466" s="172">
        <v>95.205838</v>
      </c>
      <c r="W466" s="173">
        <v>-0.15407678843123807</v>
      </c>
      <c r="X466" s="172">
        <v>432.44293199999998</v>
      </c>
      <c r="Y466" s="173">
        <v>3.5421892300344018</v>
      </c>
      <c r="Z466" s="172">
        <v>42.061067000000001</v>
      </c>
      <c r="AA466" s="173">
        <v>-0.902736144153236</v>
      </c>
      <c r="AB466" s="172">
        <v>90</v>
      </c>
      <c r="AC466" s="168">
        <v>-0.15094339622641506</v>
      </c>
      <c r="AD466" s="172">
        <v>408</v>
      </c>
      <c r="AE466" s="168">
        <v>3.5333333333333332</v>
      </c>
      <c r="AF466" s="172">
        <v>40</v>
      </c>
      <c r="AG466" s="168">
        <v>-0.90196078431372551</v>
      </c>
      <c r="AH466" s="171">
        <v>0.20920570579345985</v>
      </c>
      <c r="AI466" s="171">
        <v>0.87966702667835117</v>
      </c>
      <c r="AJ466" s="171">
        <v>7.7588980024354062E-2</v>
      </c>
      <c r="AK466" s="171">
        <v>0.78824840315104006</v>
      </c>
      <c r="AL466" s="171">
        <v>3.5038386770584915</v>
      </c>
      <c r="AM466" s="171">
        <v>0.33864971458819459</v>
      </c>
      <c r="AN466" s="170">
        <v>13.883453807400903</v>
      </c>
      <c r="AO466" s="170">
        <v>14.150013299038033</v>
      </c>
      <c r="AP466" s="170">
        <v>15.150785822796042</v>
      </c>
      <c r="AQ466" s="170">
        <v>78.32614773285033</v>
      </c>
      <c r="AR466" s="170">
        <v>166.34845304193115</v>
      </c>
      <c r="AS466" s="170">
        <v>167.07884192306736</v>
      </c>
      <c r="AT466" s="6">
        <v>0</v>
      </c>
      <c r="AU466" s="6">
        <v>300</v>
      </c>
      <c r="AV466" s="6">
        <v>0</v>
      </c>
    </row>
    <row r="467" spans="1:48" x14ac:dyDescent="0.25">
      <c r="A467" s="162">
        <v>464</v>
      </c>
      <c r="B467" s="3" t="s">
        <v>4192</v>
      </c>
      <c r="C467" s="3" t="s">
        <v>2176</v>
      </c>
      <c r="D467" s="6" t="s">
        <v>4942</v>
      </c>
      <c r="E467" s="171" t="s">
        <v>4942</v>
      </c>
      <c r="F467" s="171" t="s">
        <v>4942</v>
      </c>
      <c r="G467" s="171" t="s">
        <v>4942</v>
      </c>
      <c r="H467" s="6" t="s">
        <v>4942</v>
      </c>
      <c r="I467" s="154">
        <v>2</v>
      </c>
      <c r="J467" s="154">
        <v>100</v>
      </c>
      <c r="K467" s="6">
        <v>0</v>
      </c>
      <c r="L467" s="6" t="s">
        <v>4942</v>
      </c>
      <c r="M467" s="154" t="s">
        <v>4942</v>
      </c>
      <c r="N467" s="154" t="s">
        <v>4942</v>
      </c>
      <c r="O467" s="154" t="s">
        <v>4942</v>
      </c>
      <c r="P467" s="172" t="s">
        <v>4748</v>
      </c>
      <c r="Q467" s="168" t="s">
        <v>2001</v>
      </c>
      <c r="R467" s="172">
        <v>124840.84970999999</v>
      </c>
      <c r="S467" s="168" t="s">
        <v>2001</v>
      </c>
      <c r="T467" s="172">
        <v>123231.425779</v>
      </c>
      <c r="U467" s="168">
        <v>-1.2891805324448056E-2</v>
      </c>
      <c r="V467" s="172" t="s">
        <v>4748</v>
      </c>
      <c r="W467" s="173" t="s">
        <v>2001</v>
      </c>
      <c r="X467" s="172">
        <v>1120.066448</v>
      </c>
      <c r="Y467" s="173" t="s">
        <v>2001</v>
      </c>
      <c r="Z467" s="172">
        <v>1179.5701630000001</v>
      </c>
      <c r="AA467" s="173">
        <v>5.312516512413204E-2</v>
      </c>
      <c r="AB467" s="172" t="s">
        <v>4748</v>
      </c>
      <c r="AC467" s="168" t="s">
        <v>2001</v>
      </c>
      <c r="AD467" s="172">
        <v>533</v>
      </c>
      <c r="AE467" s="168" t="s">
        <v>2001</v>
      </c>
      <c r="AF467" s="172">
        <v>590</v>
      </c>
      <c r="AG467" s="168">
        <v>0.10694183864915573</v>
      </c>
      <c r="AH467" s="171" t="s">
        <v>4748</v>
      </c>
      <c r="AI467" s="171" t="s">
        <v>4748</v>
      </c>
      <c r="AJ467" s="171">
        <v>3.2627074918280976</v>
      </c>
      <c r="AK467" s="171" t="s">
        <v>4748</v>
      </c>
      <c r="AL467" s="171" t="s">
        <v>4748</v>
      </c>
      <c r="AM467" s="171">
        <v>4.7326141534251995</v>
      </c>
      <c r="AN467" s="170" t="s">
        <v>4748</v>
      </c>
      <c r="AO467" s="170">
        <v>15.492153203800873</v>
      </c>
      <c r="AP467" s="170">
        <v>16.041850108471913</v>
      </c>
      <c r="AQ467" s="170" t="s">
        <v>4748</v>
      </c>
      <c r="AR467" s="170">
        <v>0</v>
      </c>
      <c r="AS467" s="170">
        <v>0</v>
      </c>
      <c r="AT467" s="6" t="s">
        <v>4748</v>
      </c>
      <c r="AU467" s="6" t="s">
        <v>4748</v>
      </c>
      <c r="AV467" s="6">
        <v>400</v>
      </c>
    </row>
    <row r="468" spans="1:48" x14ac:dyDescent="0.25">
      <c r="A468" s="162">
        <v>465</v>
      </c>
      <c r="B468" s="3" t="s">
        <v>2744</v>
      </c>
      <c r="C468" s="3" t="s">
        <v>2176</v>
      </c>
      <c r="D468" s="28">
        <v>4600</v>
      </c>
      <c r="E468" s="25">
        <v>12.195119999999999</v>
      </c>
      <c r="F468" s="25">
        <v>-4.1666670000000003</v>
      </c>
      <c r="G468" s="25">
        <v>39.393940000000001</v>
      </c>
      <c r="H468" s="28">
        <v>134211394000</v>
      </c>
      <c r="I468" s="51">
        <v>29.176389999999998</v>
      </c>
      <c r="J468" s="51">
        <v>74.969669999999994</v>
      </c>
      <c r="K468" s="28">
        <v>7465.15</v>
      </c>
      <c r="L468" s="28">
        <v>31208500</v>
      </c>
      <c r="M468" s="51">
        <v>41.16699480937892</v>
      </c>
      <c r="N468" s="51">
        <v>0.44514272803518357</v>
      </c>
      <c r="O468" s="51">
        <v>0.2753968</v>
      </c>
      <c r="P468" s="30" t="s">
        <v>4748</v>
      </c>
      <c r="Q468" s="27" t="s">
        <v>2001</v>
      </c>
      <c r="R468" s="30">
        <v>33547.427090999998</v>
      </c>
      <c r="S468" s="27" t="s">
        <v>2001</v>
      </c>
      <c r="T468" s="30">
        <v>27790.185473000001</v>
      </c>
      <c r="U468" s="27">
        <v>-0.17161499754908274</v>
      </c>
      <c r="V468" s="30" t="s">
        <v>4748</v>
      </c>
      <c r="W468" s="32" t="s">
        <v>2001</v>
      </c>
      <c r="X468" s="30">
        <v>18072.541850000001</v>
      </c>
      <c r="Y468" s="32" t="s">
        <v>2001</v>
      </c>
      <c r="Z468" s="30">
        <v>5145.9186730000001</v>
      </c>
      <c r="AA468" s="32">
        <v>-0.7152631480557341</v>
      </c>
      <c r="AB468" s="30" t="s">
        <v>4748</v>
      </c>
      <c r="AC468" s="27" t="s">
        <v>2001</v>
      </c>
      <c r="AD468" s="30">
        <v>619</v>
      </c>
      <c r="AE468" s="27" t="s">
        <v>2001</v>
      </c>
      <c r="AF468" s="30">
        <v>111.74</v>
      </c>
      <c r="AG468" s="27">
        <v>-0.81948303715670434</v>
      </c>
      <c r="AH468" s="25" t="s">
        <v>4748</v>
      </c>
      <c r="AI468" s="25">
        <v>5.3000360586894644</v>
      </c>
      <c r="AJ468" s="25">
        <v>1.6305422819297737</v>
      </c>
      <c r="AK468" s="25" t="s">
        <v>4748</v>
      </c>
      <c r="AL468" s="25">
        <v>5.8201622733361491</v>
      </c>
      <c r="AM468" s="25">
        <v>1.0632236031811024</v>
      </c>
      <c r="AN468" s="49" t="s">
        <v>4748</v>
      </c>
      <c r="AO468" s="49" t="s">
        <v>4748</v>
      </c>
      <c r="AP468" s="49" t="s">
        <v>4748</v>
      </c>
      <c r="AQ468" s="49">
        <v>0</v>
      </c>
      <c r="AR468" s="49">
        <v>0</v>
      </c>
      <c r="AS468" s="49">
        <v>0</v>
      </c>
      <c r="AT468" s="28" t="s">
        <v>4748</v>
      </c>
      <c r="AU468" s="28">
        <v>500</v>
      </c>
      <c r="AV468" s="28">
        <v>0</v>
      </c>
    </row>
    <row r="469" spans="1:48" x14ac:dyDescent="0.25">
      <c r="A469" s="162">
        <v>466</v>
      </c>
      <c r="B469" s="3" t="s">
        <v>402</v>
      </c>
      <c r="C469" s="3" t="s">
        <v>694</v>
      </c>
      <c r="D469" s="28">
        <v>30600</v>
      </c>
      <c r="E469" s="25">
        <v>5.5172410000000003</v>
      </c>
      <c r="F469" s="25">
        <v>36</v>
      </c>
      <c r="G469" s="25">
        <v>-34.193550000000002</v>
      </c>
      <c r="H469" s="28">
        <v>122400000000</v>
      </c>
      <c r="I469" s="51">
        <v>4</v>
      </c>
      <c r="J469" s="51">
        <v>42.853870000000001</v>
      </c>
      <c r="K469" s="28">
        <v>2991.05</v>
      </c>
      <c r="L469" s="28">
        <v>85153500</v>
      </c>
      <c r="M469" s="51">
        <v>13.704146574381804</v>
      </c>
      <c r="N469" s="51">
        <v>1.6447124801420008</v>
      </c>
      <c r="O469" s="51">
        <v>0.39426990000000001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9">
        <v>25.286351310479958</v>
      </c>
      <c r="AO469" s="49">
        <v>23.828333535493762</v>
      </c>
      <c r="AP469" s="49">
        <v>24.405155557612556</v>
      </c>
      <c r="AQ469" s="49">
        <v>0</v>
      </c>
      <c r="AR469" s="49">
        <v>0</v>
      </c>
      <c r="AS469" s="49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62">
        <v>467</v>
      </c>
      <c r="B470" s="3" t="s">
        <v>2747</v>
      </c>
      <c r="C470" s="3" t="s">
        <v>2176</v>
      </c>
      <c r="D470" s="6">
        <v>20400</v>
      </c>
      <c r="E470" s="171">
        <v>1.492537</v>
      </c>
      <c r="F470" s="171">
        <v>-19.047619999999998</v>
      </c>
      <c r="G470" s="171">
        <v>-38.181820000000002</v>
      </c>
      <c r="H470" s="6">
        <v>295800000000</v>
      </c>
      <c r="I470" s="154">
        <v>14.5</v>
      </c>
      <c r="J470" s="154">
        <v>88.316550000000007</v>
      </c>
      <c r="K470" s="6">
        <v>30185</v>
      </c>
      <c r="L470" s="6">
        <v>597488500</v>
      </c>
      <c r="M470" s="154">
        <v>26.476111378869533</v>
      </c>
      <c r="N470" s="154">
        <v>2.363320144537242</v>
      </c>
      <c r="O470" s="154" t="s">
        <v>4942</v>
      </c>
      <c r="P470" s="172" t="s">
        <v>4748</v>
      </c>
      <c r="Q470" s="168" t="s">
        <v>2001</v>
      </c>
      <c r="R470" s="172">
        <v>172870.69706000001</v>
      </c>
      <c r="S470" s="168" t="s">
        <v>2001</v>
      </c>
      <c r="T470" s="172" t="s">
        <v>4748</v>
      </c>
      <c r="U470" s="168" t="s">
        <v>4748</v>
      </c>
      <c r="V470" s="172" t="s">
        <v>4748</v>
      </c>
      <c r="W470" s="173" t="s">
        <v>2001</v>
      </c>
      <c r="X470" s="172">
        <v>-13653.843242000001</v>
      </c>
      <c r="Y470" s="173" t="s">
        <v>2001</v>
      </c>
      <c r="Z470" s="172" t="s">
        <v>4748</v>
      </c>
      <c r="AA470" s="173" t="s">
        <v>4748</v>
      </c>
      <c r="AB470" s="172" t="s">
        <v>4748</v>
      </c>
      <c r="AC470" s="168" t="s">
        <v>2001</v>
      </c>
      <c r="AD470" s="172" t="s">
        <v>4748</v>
      </c>
      <c r="AE470" s="168" t="s">
        <v>2001</v>
      </c>
      <c r="AF470" s="172" t="s">
        <v>4748</v>
      </c>
      <c r="AG470" s="168" t="s">
        <v>4748</v>
      </c>
      <c r="AH470" s="171" t="s">
        <v>4748</v>
      </c>
      <c r="AI470" s="171" t="s">
        <v>4748</v>
      </c>
      <c r="AJ470" s="171" t="s">
        <v>4748</v>
      </c>
      <c r="AK470" s="171" t="s">
        <v>4748</v>
      </c>
      <c r="AL470" s="171" t="s">
        <v>4748</v>
      </c>
      <c r="AM470" s="171" t="s">
        <v>4748</v>
      </c>
      <c r="AN470" s="170" t="s">
        <v>4748</v>
      </c>
      <c r="AO470" s="170">
        <v>17.646659811530707</v>
      </c>
      <c r="AP470" s="170" t="s">
        <v>4748</v>
      </c>
      <c r="AQ470" s="170" t="s">
        <v>4748</v>
      </c>
      <c r="AR470" s="170">
        <v>14.061231116427026</v>
      </c>
      <c r="AS470" s="170" t="s">
        <v>4748</v>
      </c>
      <c r="AT470" s="6" t="s">
        <v>4748</v>
      </c>
      <c r="AU470" s="6">
        <v>350</v>
      </c>
      <c r="AV470" s="6" t="s">
        <v>4748</v>
      </c>
    </row>
    <row r="471" spans="1:48" x14ac:dyDescent="0.25">
      <c r="A471" s="162">
        <v>468</v>
      </c>
      <c r="B471" s="3" t="s">
        <v>119</v>
      </c>
      <c r="C471" s="3" t="s">
        <v>1</v>
      </c>
      <c r="D471" s="6">
        <v>5280</v>
      </c>
      <c r="E471" s="171">
        <v>-2.5830259999999998</v>
      </c>
      <c r="F471" s="171">
        <v>5.6</v>
      </c>
      <c r="G471" s="171">
        <v>2.5242719999999998</v>
      </c>
      <c r="H471" s="6">
        <v>4896668214240</v>
      </c>
      <c r="I471" s="154">
        <v>927.39929999999993</v>
      </c>
      <c r="J471" s="154">
        <v>63.799079999999996</v>
      </c>
      <c r="K471" s="6">
        <v>3172837</v>
      </c>
      <c r="L471" s="6">
        <v>17134100000</v>
      </c>
      <c r="M471" s="154">
        <v>32.362043992827765</v>
      </c>
      <c r="N471" s="154">
        <v>0.36907800965026055</v>
      </c>
      <c r="O471" s="154">
        <v>0.97546650000000001</v>
      </c>
      <c r="P471" s="172">
        <v>6252446.5329999998</v>
      </c>
      <c r="Q471" s="168">
        <v>1.0470756519418916</v>
      </c>
      <c r="R471" s="172">
        <v>6711469.2680000002</v>
      </c>
      <c r="S471" s="168">
        <v>7.3414899684037138E-2</v>
      </c>
      <c r="T471" s="172">
        <v>4841225.074</v>
      </c>
      <c r="U471" s="168">
        <v>-0.27866389896430649</v>
      </c>
      <c r="V471" s="172">
        <v>502343.20699999999</v>
      </c>
      <c r="W471" s="173">
        <v>-0.65427237725319487</v>
      </c>
      <c r="X471" s="172">
        <v>-1569945.1780000001</v>
      </c>
      <c r="Y471" s="173">
        <v>-4.1252441679777707</v>
      </c>
      <c r="Z471" s="172">
        <v>69588.012000000002</v>
      </c>
      <c r="AA471" s="173">
        <v>-1.0443251222878052</v>
      </c>
      <c r="AB471" s="172">
        <v>613</v>
      </c>
      <c r="AC471" s="168">
        <v>-0.65516809064028581</v>
      </c>
      <c r="AD471" s="172">
        <v>-1988</v>
      </c>
      <c r="AE471" s="168">
        <v>-4.2430668841761827</v>
      </c>
      <c r="AF471" s="172">
        <v>79.922319999999999</v>
      </c>
      <c r="AG471" s="168">
        <v>-1.0402023742454729</v>
      </c>
      <c r="AH471" s="171">
        <v>1.1778247456139062</v>
      </c>
      <c r="AI471" s="171">
        <v>-3.1105996932284055</v>
      </c>
      <c r="AJ471" s="171">
        <v>0.13231189500179805</v>
      </c>
      <c r="AK471" s="171">
        <v>3.7338094362515686</v>
      </c>
      <c r="AL471" s="171">
        <v>-11.379080445697477</v>
      </c>
      <c r="AM471" s="171">
        <v>0.51034525365729821</v>
      </c>
      <c r="AN471" s="170">
        <v>29.659205436023505</v>
      </c>
      <c r="AO471" s="170">
        <v>10.991844923098881</v>
      </c>
      <c r="AP471" s="170">
        <v>35.766609701732698</v>
      </c>
      <c r="AQ471" s="170">
        <v>168.78411587265774</v>
      </c>
      <c r="AR471" s="170">
        <v>171.43672673650804</v>
      </c>
      <c r="AS471" s="170">
        <v>128.31745426070864</v>
      </c>
      <c r="AT471" s="6">
        <v>0</v>
      </c>
      <c r="AU471" s="6">
        <v>0</v>
      </c>
      <c r="AV471" s="6" t="s">
        <v>4748</v>
      </c>
    </row>
    <row r="472" spans="1:48" x14ac:dyDescent="0.25">
      <c r="A472" s="162">
        <v>469</v>
      </c>
      <c r="B472" s="3" t="s">
        <v>120</v>
      </c>
      <c r="C472" s="3" t="s">
        <v>1</v>
      </c>
      <c r="D472" s="6">
        <v>13350</v>
      </c>
      <c r="E472" s="171">
        <v>-1.8382350000000001</v>
      </c>
      <c r="F472" s="171">
        <v>3.488372</v>
      </c>
      <c r="G472" s="171">
        <v>-4.9822059999999997</v>
      </c>
      <c r="H472" s="6">
        <v>643599468300.00012</v>
      </c>
      <c r="I472" s="154">
        <v>48.209699999999998</v>
      </c>
      <c r="J472" s="154">
        <v>68.397540000000006</v>
      </c>
      <c r="K472" s="6">
        <v>347740.5</v>
      </c>
      <c r="L472" s="6">
        <v>4761750000</v>
      </c>
      <c r="M472" s="154">
        <v>4.5711229619469362</v>
      </c>
      <c r="N472" s="154">
        <v>0.67291000724991246</v>
      </c>
      <c r="O472" s="154">
        <v>0.59808269999999997</v>
      </c>
      <c r="P472" s="172">
        <v>524838.70807000005</v>
      </c>
      <c r="Q472" s="168">
        <v>0.21864801658285349</v>
      </c>
      <c r="R472" s="172">
        <v>487581.50635799998</v>
      </c>
      <c r="S472" s="168">
        <v>-7.0987907597377387E-2</v>
      </c>
      <c r="T472" s="172">
        <v>777929.63433200005</v>
      </c>
      <c r="U472" s="168">
        <v>0.5954863426686573</v>
      </c>
      <c r="V472" s="172">
        <v>166965.53105300001</v>
      </c>
      <c r="W472" s="173">
        <v>0.26892163575304395</v>
      </c>
      <c r="X472" s="172">
        <v>133777.580323</v>
      </c>
      <c r="Y472" s="173">
        <v>-0.19877127045740439</v>
      </c>
      <c r="Z472" s="172">
        <v>147270.464201</v>
      </c>
      <c r="AA472" s="173">
        <v>0.10086057652875786</v>
      </c>
      <c r="AB472" s="172">
        <v>4436.5426186666664</v>
      </c>
      <c r="AC472" s="168">
        <v>0.1118349060439916</v>
      </c>
      <c r="AD472" s="172">
        <v>3520.8309686666662</v>
      </c>
      <c r="AE472" s="168">
        <v>-0.20640208574739283</v>
      </c>
      <c r="AF472" s="172">
        <v>3905.7511639999998</v>
      </c>
      <c r="AG472" s="168">
        <v>0.10932651943785371</v>
      </c>
      <c r="AH472" s="171">
        <v>20.139293169810518</v>
      </c>
      <c r="AI472" s="171">
        <v>14.177388399509388</v>
      </c>
      <c r="AJ472" s="171">
        <v>12.944629597000452</v>
      </c>
      <c r="AK472" s="171">
        <v>33.18136166101651</v>
      </c>
      <c r="AL472" s="171">
        <v>23.157184086608144</v>
      </c>
      <c r="AM472" s="171">
        <v>22.353878870869</v>
      </c>
      <c r="AN472" s="170">
        <v>41.939075915231975</v>
      </c>
      <c r="AO472" s="170">
        <v>34.195654492805872</v>
      </c>
      <c r="AP472" s="170">
        <v>26.17448552128311</v>
      </c>
      <c r="AQ472" s="170">
        <v>36.654171079596807</v>
      </c>
      <c r="AR472" s="170">
        <v>27.943893069323927</v>
      </c>
      <c r="AS472" s="170">
        <v>26.482690161003518</v>
      </c>
      <c r="AT472" s="6">
        <v>1927.8139999999999</v>
      </c>
      <c r="AU472" s="6">
        <v>1285.2093333333332</v>
      </c>
      <c r="AV472" s="6" t="s">
        <v>4748</v>
      </c>
    </row>
    <row r="473" spans="1:48" x14ac:dyDescent="0.25">
      <c r="A473" s="162">
        <v>470</v>
      </c>
      <c r="B473" s="3" t="s">
        <v>121</v>
      </c>
      <c r="C473" s="3" t="s">
        <v>1</v>
      </c>
      <c r="D473" s="6">
        <v>1700</v>
      </c>
      <c r="E473" s="171">
        <v>-0.58479530000000002</v>
      </c>
      <c r="F473" s="171">
        <v>-5.027933</v>
      </c>
      <c r="G473" s="171">
        <v>-49.852510000000002</v>
      </c>
      <c r="H473" s="6">
        <v>310560758300</v>
      </c>
      <c r="I473" s="154">
        <v>182.68279999999999</v>
      </c>
      <c r="J473" s="154">
        <v>83.942589999999996</v>
      </c>
      <c r="K473" s="6">
        <v>557344.5</v>
      </c>
      <c r="L473" s="6">
        <v>978800000</v>
      </c>
      <c r="M473" s="154" t="s">
        <v>4942</v>
      </c>
      <c r="N473" s="154">
        <v>0.15553570478348855</v>
      </c>
      <c r="O473" s="154">
        <v>0.92222850000000001</v>
      </c>
      <c r="P473" s="172">
        <v>1609202.134051</v>
      </c>
      <c r="Q473" s="168">
        <v>0.79434786437287963</v>
      </c>
      <c r="R473" s="172">
        <v>1611956.2533499999</v>
      </c>
      <c r="S473" s="168">
        <v>1.7114812618763686E-3</v>
      </c>
      <c r="T473" s="172">
        <v>1721153.013335</v>
      </c>
      <c r="U473" s="168">
        <v>6.7741763933149693E-2</v>
      </c>
      <c r="V473" s="172">
        <v>63578.529760999998</v>
      </c>
      <c r="W473" s="173">
        <v>0.6515117774111765</v>
      </c>
      <c r="X473" s="172">
        <v>61312.691848000002</v>
      </c>
      <c r="Y473" s="173">
        <v>-3.563841318000871E-2</v>
      </c>
      <c r="Z473" s="172">
        <v>38621.623</v>
      </c>
      <c r="AA473" s="173">
        <v>-0.37008763053909494</v>
      </c>
      <c r="AB473" s="172">
        <v>563.38761599999998</v>
      </c>
      <c r="AC473" s="168">
        <v>-0.35396046951265658</v>
      </c>
      <c r="AD473" s="172">
        <v>470</v>
      </c>
      <c r="AE473" s="168">
        <v>-0.16576086045881422</v>
      </c>
      <c r="AF473" s="172">
        <v>292</v>
      </c>
      <c r="AG473" s="168">
        <v>-0.37872340425531914</v>
      </c>
      <c r="AH473" s="171">
        <v>4.2610270677283548</v>
      </c>
      <c r="AI473" s="171">
        <v>2.8331875679818519</v>
      </c>
      <c r="AJ473" s="171">
        <v>1.4930417832366454</v>
      </c>
      <c r="AK473" s="171">
        <v>6.8447415102907678</v>
      </c>
      <c r="AL473" s="171">
        <v>4.177645466312736</v>
      </c>
      <c r="AM473" s="171">
        <v>2.0580662417624849</v>
      </c>
      <c r="AN473" s="170">
        <v>12.288345331683049</v>
      </c>
      <c r="AO473" s="170">
        <v>12.806805850777392</v>
      </c>
      <c r="AP473" s="170">
        <v>11.437717641068545</v>
      </c>
      <c r="AQ473" s="170">
        <v>37.062751382737069</v>
      </c>
      <c r="AR473" s="170">
        <v>40.027347075575427</v>
      </c>
      <c r="AS473" s="170">
        <v>32.001808611603302</v>
      </c>
      <c r="AT473" s="6">
        <v>0</v>
      </c>
      <c r="AU473" s="6" t="s">
        <v>4748</v>
      </c>
      <c r="AV473" s="6" t="s">
        <v>4748</v>
      </c>
    </row>
    <row r="474" spans="1:48" x14ac:dyDescent="0.25">
      <c r="A474" s="162">
        <v>471</v>
      </c>
      <c r="B474" s="3" t="s">
        <v>2750</v>
      </c>
      <c r="C474" s="3" t="s">
        <v>2176</v>
      </c>
      <c r="D474" s="6">
        <v>16500</v>
      </c>
      <c r="E474" s="171">
        <v>-2.941176</v>
      </c>
      <c r="F474" s="171">
        <v>-17.085429999999999</v>
      </c>
      <c r="G474" s="171">
        <v>-8.3333329999999997</v>
      </c>
      <c r="H474" s="6">
        <v>102719083500.00002</v>
      </c>
      <c r="I474" s="154">
        <v>6.22539</v>
      </c>
      <c r="J474" s="154">
        <v>92.82329</v>
      </c>
      <c r="K474" s="6">
        <v>580</v>
      </c>
      <c r="L474" s="6">
        <v>10055000</v>
      </c>
      <c r="M474" s="154">
        <v>3.788748564867968</v>
      </c>
      <c r="N474" s="154">
        <v>0.91848999728444636</v>
      </c>
      <c r="O474" s="154" t="s">
        <v>4942</v>
      </c>
      <c r="P474" s="172" t="s">
        <v>4748</v>
      </c>
      <c r="Q474" s="168" t="s">
        <v>2001</v>
      </c>
      <c r="R474" s="172">
        <v>1553555.7398870001</v>
      </c>
      <c r="S474" s="168" t="s">
        <v>2001</v>
      </c>
      <c r="T474" s="172">
        <v>2180943.1216259999</v>
      </c>
      <c r="U474" s="168">
        <v>0.40383963422170721</v>
      </c>
      <c r="V474" s="172" t="s">
        <v>4748</v>
      </c>
      <c r="W474" s="173" t="s">
        <v>2001</v>
      </c>
      <c r="X474" s="172">
        <v>16315.263107000001</v>
      </c>
      <c r="Y474" s="173" t="s">
        <v>2001</v>
      </c>
      <c r="Z474" s="172">
        <v>26815.333235999999</v>
      </c>
      <c r="AA474" s="173">
        <v>0.64357344776713921</v>
      </c>
      <c r="AB474" s="172" t="s">
        <v>4748</v>
      </c>
      <c r="AC474" s="168" t="s">
        <v>2001</v>
      </c>
      <c r="AD474" s="172">
        <v>2362</v>
      </c>
      <c r="AE474" s="168" t="s">
        <v>2001</v>
      </c>
      <c r="AF474" s="172">
        <v>4355</v>
      </c>
      <c r="AG474" s="168">
        <v>0.84377646062658762</v>
      </c>
      <c r="AH474" s="171" t="s">
        <v>4748</v>
      </c>
      <c r="AI474" s="171" t="s">
        <v>4748</v>
      </c>
      <c r="AJ474" s="171">
        <v>4.7579486919455407</v>
      </c>
      <c r="AK474" s="171" t="s">
        <v>4748</v>
      </c>
      <c r="AL474" s="171" t="s">
        <v>4748</v>
      </c>
      <c r="AM474" s="171">
        <v>26.279445878472846</v>
      </c>
      <c r="AN474" s="170" t="s">
        <v>4748</v>
      </c>
      <c r="AO474" s="170">
        <v>5.5815384856617412</v>
      </c>
      <c r="AP474" s="170">
        <v>5.8487371372573644</v>
      </c>
      <c r="AQ474" s="170" t="s">
        <v>4748</v>
      </c>
      <c r="AR474" s="170">
        <v>196.69615735444711</v>
      </c>
      <c r="AS474" s="170">
        <v>308.30557511224634</v>
      </c>
      <c r="AT474" s="6" t="s">
        <v>4748</v>
      </c>
      <c r="AU474" s="6" t="s">
        <v>4748</v>
      </c>
      <c r="AV474" s="6">
        <v>1600</v>
      </c>
    </row>
    <row r="475" spans="1:48" x14ac:dyDescent="0.25">
      <c r="A475" s="162">
        <v>472</v>
      </c>
      <c r="B475" s="3" t="s">
        <v>2753</v>
      </c>
      <c r="C475" s="3" t="s">
        <v>2176</v>
      </c>
      <c r="D475" s="28" t="s">
        <v>4942</v>
      </c>
      <c r="E475" s="25" t="s">
        <v>4942</v>
      </c>
      <c r="F475" s="25" t="s">
        <v>4942</v>
      </c>
      <c r="G475" s="25" t="s">
        <v>4942</v>
      </c>
      <c r="H475" s="28" t="s">
        <v>4942</v>
      </c>
      <c r="I475" s="51">
        <v>141.048</v>
      </c>
      <c r="J475" s="51">
        <v>1.024681</v>
      </c>
      <c r="K475" s="28">
        <v>0</v>
      </c>
      <c r="L475" s="28" t="s">
        <v>4942</v>
      </c>
      <c r="M475" s="51" t="s">
        <v>4942</v>
      </c>
      <c r="N475" s="51" t="s">
        <v>4942</v>
      </c>
      <c r="O475" s="51" t="s">
        <v>4942</v>
      </c>
      <c r="P475" s="30">
        <v>3846184.5974440002</v>
      </c>
      <c r="Q475" s="27" t="s">
        <v>2001</v>
      </c>
      <c r="R475" s="30">
        <v>3884044.8281879998</v>
      </c>
      <c r="S475" s="27">
        <v>9.8435812907056164E-3</v>
      </c>
      <c r="T475" s="30" t="s">
        <v>4748</v>
      </c>
      <c r="U475" s="27" t="s">
        <v>4748</v>
      </c>
      <c r="V475" s="30">
        <v>103366.049216</v>
      </c>
      <c r="W475" s="32" t="s">
        <v>2001</v>
      </c>
      <c r="X475" s="30">
        <v>101914.562716</v>
      </c>
      <c r="Y475" s="32">
        <v>-1.4042197713940774E-2</v>
      </c>
      <c r="Z475" s="30" t="s">
        <v>4748</v>
      </c>
      <c r="AA475" s="32" t="s">
        <v>4748</v>
      </c>
      <c r="AB475" s="30">
        <v>733</v>
      </c>
      <c r="AC475" s="27" t="s">
        <v>2001</v>
      </c>
      <c r="AD475" s="30">
        <v>723</v>
      </c>
      <c r="AE475" s="27">
        <v>-1.3642564802182844E-2</v>
      </c>
      <c r="AF475" s="30" t="s">
        <v>4748</v>
      </c>
      <c r="AG475" s="27" t="s">
        <v>4748</v>
      </c>
      <c r="AH475" s="25" t="s">
        <v>4748</v>
      </c>
      <c r="AI475" s="25">
        <v>1.1668107026484222</v>
      </c>
      <c r="AJ475" s="25" t="s">
        <v>4748</v>
      </c>
      <c r="AK475" s="25" t="s">
        <v>4748</v>
      </c>
      <c r="AL475" s="25">
        <v>6.1966391977255899</v>
      </c>
      <c r="AM475" s="25" t="s">
        <v>4748</v>
      </c>
      <c r="AN475" s="49">
        <v>6.8503621579446676</v>
      </c>
      <c r="AO475" s="49">
        <v>6.5863749476172906</v>
      </c>
      <c r="AP475" s="49" t="s">
        <v>4748</v>
      </c>
      <c r="AQ475" s="49">
        <v>72.21913730202219</v>
      </c>
      <c r="AR475" s="49">
        <v>138.90134121623151</v>
      </c>
      <c r="AS475" s="49" t="s">
        <v>4748</v>
      </c>
      <c r="AT475" s="28" t="s">
        <v>4748</v>
      </c>
      <c r="AU475" s="28">
        <v>600</v>
      </c>
      <c r="AV475" s="28" t="s">
        <v>4748</v>
      </c>
    </row>
    <row r="476" spans="1:48" x14ac:dyDescent="0.25">
      <c r="A476" s="162">
        <v>473</v>
      </c>
      <c r="B476" s="3" t="s">
        <v>122</v>
      </c>
      <c r="C476" s="3" t="s">
        <v>1</v>
      </c>
      <c r="D476" s="28">
        <v>4050</v>
      </c>
      <c r="E476" s="25">
        <v>9.7560979999999997</v>
      </c>
      <c r="F476" s="25">
        <v>23.853210000000001</v>
      </c>
      <c r="G476" s="25">
        <v>11.57025</v>
      </c>
      <c r="H476" s="28">
        <v>224658161550</v>
      </c>
      <c r="I476" s="51">
        <v>55.471149999999994</v>
      </c>
      <c r="J476" s="51">
        <v>84.198639999999997</v>
      </c>
      <c r="K476" s="28">
        <v>103489.5</v>
      </c>
      <c r="L476" s="28">
        <v>406300000</v>
      </c>
      <c r="M476" s="51">
        <v>6.7195756095233712</v>
      </c>
      <c r="N476" s="51">
        <v>0.31946243904542476</v>
      </c>
      <c r="O476" s="51">
        <v>0.60737039999999998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9">
        <v>10.748657572600607</v>
      </c>
      <c r="AO476" s="49">
        <v>18.614102590237568</v>
      </c>
      <c r="AP476" s="49">
        <v>13.737470869407808</v>
      </c>
      <c r="AQ476" s="49">
        <v>47.337973934450851</v>
      </c>
      <c r="AR476" s="49">
        <v>33.631506355290696</v>
      </c>
      <c r="AS476" s="49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62">
        <v>474</v>
      </c>
      <c r="B477" s="3" t="s">
        <v>123</v>
      </c>
      <c r="C477" s="3" t="s">
        <v>1</v>
      </c>
      <c r="D477" s="28">
        <v>3400</v>
      </c>
      <c r="E477" s="25">
        <v>-13.705579999999999</v>
      </c>
      <c r="F477" s="25">
        <v>-16.870419999999999</v>
      </c>
      <c r="G477" s="25">
        <v>-40.559440000000002</v>
      </c>
      <c r="H477" s="28">
        <v>344590339999.99994</v>
      </c>
      <c r="I477" s="51">
        <v>101.3501</v>
      </c>
      <c r="J477" s="51">
        <v>74.153210000000001</v>
      </c>
      <c r="K477" s="28">
        <v>427483</v>
      </c>
      <c r="L477" s="28">
        <v>1588200000</v>
      </c>
      <c r="M477" s="51">
        <v>32.019338776545588</v>
      </c>
      <c r="N477" s="51">
        <v>0.32834510398167138</v>
      </c>
      <c r="O477" s="51">
        <v>0.828295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9">
        <v>30.481242219874815</v>
      </c>
      <c r="AO477" s="49">
        <v>20.372744736870054</v>
      </c>
      <c r="AP477" s="49">
        <v>35.984994340652662</v>
      </c>
      <c r="AQ477" s="49">
        <v>4.9216872568984282</v>
      </c>
      <c r="AR477" s="49">
        <v>16.826971285344676</v>
      </c>
      <c r="AS477" s="49">
        <v>13.722649193871725</v>
      </c>
      <c r="AT477" s="28">
        <v>0</v>
      </c>
      <c r="AU477" s="28">
        <v>0</v>
      </c>
      <c r="AV477" s="28" t="s">
        <v>4748</v>
      </c>
    </row>
    <row r="478" spans="1:48" x14ac:dyDescent="0.25">
      <c r="A478" s="162">
        <v>475</v>
      </c>
      <c r="B478" s="3" t="s">
        <v>124</v>
      </c>
      <c r="C478" s="3" t="s">
        <v>1</v>
      </c>
      <c r="D478" s="28">
        <v>8990</v>
      </c>
      <c r="E478" s="25">
        <v>-8.2653060000000007</v>
      </c>
      <c r="F478" s="25">
        <v>-8.2653060000000007</v>
      </c>
      <c r="G478" s="25">
        <v>10.306749999999999</v>
      </c>
      <c r="H478" s="28">
        <v>70122000000</v>
      </c>
      <c r="I478" s="51">
        <v>7.8</v>
      </c>
      <c r="J478" s="51">
        <v>46.111849999999997</v>
      </c>
      <c r="K478" s="28">
        <v>3520</v>
      </c>
      <c r="L478" s="28">
        <v>31274000</v>
      </c>
      <c r="M478" s="51">
        <v>12.205612506119845</v>
      </c>
      <c r="N478" s="51">
        <v>0.4837219117895778</v>
      </c>
      <c r="O478" s="51">
        <v>0.64811379999999996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9">
        <v>5.1087761613124112</v>
      </c>
      <c r="AO478" s="49">
        <v>7.515952568459106</v>
      </c>
      <c r="AP478" s="49">
        <v>6.6150885086491247</v>
      </c>
      <c r="AQ478" s="49">
        <v>0.14625209179866117</v>
      </c>
      <c r="AR478" s="49">
        <v>50.372571237822164</v>
      </c>
      <c r="AS478" s="49">
        <v>25.641413199043338</v>
      </c>
      <c r="AT478" s="28">
        <v>0</v>
      </c>
      <c r="AU478" s="28">
        <v>0</v>
      </c>
      <c r="AV478" s="28" t="s">
        <v>4748</v>
      </c>
    </row>
    <row r="479" spans="1:48" x14ac:dyDescent="0.25">
      <c r="A479" s="162">
        <v>476</v>
      </c>
      <c r="B479" s="3" t="s">
        <v>403</v>
      </c>
      <c r="C479" s="3" t="s">
        <v>694</v>
      </c>
      <c r="D479" s="28">
        <v>35900</v>
      </c>
      <c r="E479" s="25">
        <v>-7.474227</v>
      </c>
      <c r="F479" s="25">
        <v>-2.4456519999999999</v>
      </c>
      <c r="G479" s="25">
        <v>-1.912568</v>
      </c>
      <c r="H479" s="28">
        <v>112115700000.00002</v>
      </c>
      <c r="I479" s="51">
        <v>3.1229999999999998</v>
      </c>
      <c r="J479" s="51">
        <v>37.006079999999997</v>
      </c>
      <c r="K479" s="28">
        <v>525</v>
      </c>
      <c r="L479" s="28">
        <v>18935500</v>
      </c>
      <c r="M479" s="51">
        <v>3.7707293507733914</v>
      </c>
      <c r="N479" s="51">
        <v>1.6733261240380721</v>
      </c>
      <c r="O479" s="51">
        <v>0.45617089999999999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9">
        <v>16.367990076240403</v>
      </c>
      <c r="AO479" s="49">
        <v>8.0034447684160241</v>
      </c>
      <c r="AP479" s="49">
        <v>11.137259672140775</v>
      </c>
      <c r="AQ479" s="49">
        <v>0</v>
      </c>
      <c r="AR479" s="49">
        <v>58.520162980456327</v>
      </c>
      <c r="AS479" s="49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62">
        <v>477</v>
      </c>
      <c r="B480" s="3" t="s">
        <v>4045</v>
      </c>
      <c r="C480" s="3" t="s">
        <v>2176</v>
      </c>
      <c r="D480" s="28" t="s">
        <v>4942</v>
      </c>
      <c r="E480" s="25" t="s">
        <v>4942</v>
      </c>
      <c r="F480" s="25" t="s">
        <v>4942</v>
      </c>
      <c r="G480" s="25" t="s">
        <v>4942</v>
      </c>
      <c r="H480" s="28" t="s">
        <v>4942</v>
      </c>
      <c r="I480" s="51">
        <v>3.29786</v>
      </c>
      <c r="J480" s="51">
        <v>100</v>
      </c>
      <c r="K480" s="28">
        <v>0</v>
      </c>
      <c r="L480" s="28" t="s">
        <v>4942</v>
      </c>
      <c r="M480" s="51" t="s">
        <v>4942</v>
      </c>
      <c r="N480" s="51" t="s">
        <v>4942</v>
      </c>
      <c r="O480" s="51" t="s">
        <v>4942</v>
      </c>
      <c r="P480" s="30" t="s">
        <v>4748</v>
      </c>
      <c r="Q480" s="27" t="s">
        <v>2001</v>
      </c>
      <c r="R480" s="30" t="s">
        <v>4748</v>
      </c>
      <c r="S480" s="27" t="s">
        <v>2001</v>
      </c>
      <c r="T480" s="30">
        <v>2652.6812319999999</v>
      </c>
      <c r="U480" s="27" t="s">
        <v>4748</v>
      </c>
      <c r="V480" s="30" t="s">
        <v>4748</v>
      </c>
      <c r="W480" s="32" t="s">
        <v>2001</v>
      </c>
      <c r="X480" s="30" t="s">
        <v>4748</v>
      </c>
      <c r="Y480" s="32" t="s">
        <v>2001</v>
      </c>
      <c r="Z480" s="30">
        <v>3945.1968109999998</v>
      </c>
      <c r="AA480" s="32" t="s">
        <v>4748</v>
      </c>
      <c r="AB480" s="30" t="s">
        <v>4748</v>
      </c>
      <c r="AC480" s="27" t="s">
        <v>2001</v>
      </c>
      <c r="AD480" s="30" t="s">
        <v>4748</v>
      </c>
      <c r="AE480" s="27" t="s">
        <v>2001</v>
      </c>
      <c r="AF480" s="30">
        <v>1196.2899609999999</v>
      </c>
      <c r="AG480" s="27" t="s">
        <v>4748</v>
      </c>
      <c r="AH480" s="25" t="s">
        <v>4748</v>
      </c>
      <c r="AI480" s="25" t="s">
        <v>4748</v>
      </c>
      <c r="AJ480" s="25" t="s">
        <v>4748</v>
      </c>
      <c r="AK480" s="25" t="s">
        <v>4748</v>
      </c>
      <c r="AL480" s="25" t="s">
        <v>4748</v>
      </c>
      <c r="AM480" s="25" t="s">
        <v>4748</v>
      </c>
      <c r="AN480" s="49" t="s">
        <v>4748</v>
      </c>
      <c r="AO480" s="49" t="s">
        <v>4748</v>
      </c>
      <c r="AP480" s="49">
        <v>-8.4734835942021913</v>
      </c>
      <c r="AQ480" s="49" t="s">
        <v>4748</v>
      </c>
      <c r="AR480" s="49" t="s">
        <v>4748</v>
      </c>
      <c r="AS480" s="49">
        <v>5.6196375832389265</v>
      </c>
      <c r="AT480" s="28" t="s">
        <v>4748</v>
      </c>
      <c r="AU480" s="28" t="s">
        <v>4748</v>
      </c>
      <c r="AV480" s="28" t="s">
        <v>4748</v>
      </c>
    </row>
    <row r="481" spans="1:48" x14ac:dyDescent="0.25">
      <c r="A481" s="162">
        <v>478</v>
      </c>
      <c r="B481" s="3" t="s">
        <v>125</v>
      </c>
      <c r="C481" s="3" t="s">
        <v>1</v>
      </c>
      <c r="D481" s="28">
        <v>14900</v>
      </c>
      <c r="E481" s="25">
        <v>-13.623189999999999</v>
      </c>
      <c r="F481" s="25">
        <v>-9.1463409999999996</v>
      </c>
      <c r="G481" s="25">
        <v>-9.1463409999999996</v>
      </c>
      <c r="H481" s="28">
        <v>519699022100</v>
      </c>
      <c r="I481" s="51">
        <v>34.879129999999996</v>
      </c>
      <c r="J481" s="51">
        <v>40.107590000000002</v>
      </c>
      <c r="K481" s="28">
        <v>96723</v>
      </c>
      <c r="L481" s="28">
        <v>1622450000</v>
      </c>
      <c r="M481" s="51">
        <v>5.1553776787406429</v>
      </c>
      <c r="N481" s="51">
        <v>1.1504806332124666</v>
      </c>
      <c r="O481" s="51">
        <v>0.96806479999999995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9">
        <v>2.8822911128095985</v>
      </c>
      <c r="AO481" s="49">
        <v>3.4604821672645336</v>
      </c>
      <c r="AP481" s="49">
        <v>3.8018303714597579</v>
      </c>
      <c r="AQ481" s="49">
        <v>112.80592648494161</v>
      </c>
      <c r="AR481" s="49">
        <v>110.67723349845902</v>
      </c>
      <c r="AS481" s="49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62">
        <v>479</v>
      </c>
      <c r="B482" s="3" t="s">
        <v>126</v>
      </c>
      <c r="C482" s="3" t="s">
        <v>1</v>
      </c>
      <c r="D482" s="28">
        <v>16800</v>
      </c>
      <c r="E482" s="25">
        <v>-13.402060000000001</v>
      </c>
      <c r="F482" s="25">
        <v>4.3478260000000004</v>
      </c>
      <c r="G482" s="25">
        <v>-37.77778</v>
      </c>
      <c r="H482" s="28">
        <v>3294059613600</v>
      </c>
      <c r="I482" s="51">
        <v>196.07499999999999</v>
      </c>
      <c r="J482" s="51">
        <v>58.629399999999997</v>
      </c>
      <c r="K482" s="28">
        <v>1787414</v>
      </c>
      <c r="L482" s="28">
        <v>32640800000</v>
      </c>
      <c r="M482" s="51">
        <v>5.7004165523409398</v>
      </c>
      <c r="N482" s="51">
        <v>1.1700856034832778</v>
      </c>
      <c r="O482" s="51">
        <v>1.237924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9">
        <v>5.8229644005644126</v>
      </c>
      <c r="AO482" s="49">
        <v>11.44734160487908</v>
      </c>
      <c r="AP482" s="49">
        <v>10.515301612232497</v>
      </c>
      <c r="AQ482" s="49">
        <v>190.47068406903935</v>
      </c>
      <c r="AR482" s="49">
        <v>172.30205691242614</v>
      </c>
      <c r="AS482" s="49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62">
        <v>480</v>
      </c>
      <c r="B483" s="3" t="s">
        <v>2756</v>
      </c>
      <c r="C483" s="3" t="s">
        <v>2176</v>
      </c>
      <c r="D483" s="28">
        <v>17900</v>
      </c>
      <c r="E483" s="25">
        <v>13.29114</v>
      </c>
      <c r="F483" s="25">
        <v>34.586469999999998</v>
      </c>
      <c r="G483" s="25">
        <v>64.220179999999999</v>
      </c>
      <c r="H483" s="28">
        <v>34088760000.000004</v>
      </c>
      <c r="I483" s="51">
        <v>1.9043999999999999</v>
      </c>
      <c r="J483" s="51">
        <v>42.464869999999998</v>
      </c>
      <c r="K483" s="28">
        <v>60</v>
      </c>
      <c r="L483" s="28">
        <v>1004000</v>
      </c>
      <c r="M483" s="51">
        <v>8.2412523020257833</v>
      </c>
      <c r="N483" s="51">
        <v>1.0540910740482339</v>
      </c>
      <c r="O483" s="51" t="s">
        <v>4942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9">
        <v>48.994415719979671</v>
      </c>
      <c r="AO483" s="49">
        <v>53.560611485303689</v>
      </c>
      <c r="AP483" s="49">
        <v>54.878106847516314</v>
      </c>
      <c r="AQ483" s="49">
        <v>0</v>
      </c>
      <c r="AR483" s="49">
        <v>0</v>
      </c>
      <c r="AS483" s="49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62">
        <v>481</v>
      </c>
      <c r="B484" s="3" t="s">
        <v>404</v>
      </c>
      <c r="C484" s="3" t="s">
        <v>694</v>
      </c>
      <c r="D484" s="28" t="s">
        <v>4942</v>
      </c>
      <c r="E484" s="25" t="s">
        <v>4942</v>
      </c>
      <c r="F484" s="25" t="s">
        <v>4942</v>
      </c>
      <c r="G484" s="25" t="s">
        <v>4942</v>
      </c>
      <c r="H484" s="28" t="s">
        <v>4942</v>
      </c>
      <c r="I484" s="51">
        <v>2.2310499999999998</v>
      </c>
      <c r="J484" s="51">
        <v>27.815729999999999</v>
      </c>
      <c r="K484" s="28">
        <v>0</v>
      </c>
      <c r="L484" s="28" t="s">
        <v>4942</v>
      </c>
      <c r="M484" s="51" t="s">
        <v>4942</v>
      </c>
      <c r="N484" s="51" t="s">
        <v>4942</v>
      </c>
      <c r="O484" s="51" t="s">
        <v>4942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9">
        <v>13.853010576866144</v>
      </c>
      <c r="AO484" s="49">
        <v>15.021078096765017</v>
      </c>
      <c r="AP484" s="49">
        <v>12.881650906699571</v>
      </c>
      <c r="AQ484" s="49">
        <v>4.5200744587460102</v>
      </c>
      <c r="AR484" s="49">
        <v>4.1874479590856186</v>
      </c>
      <c r="AS484" s="49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62">
        <v>482</v>
      </c>
      <c r="B485" s="3" t="s">
        <v>2759</v>
      </c>
      <c r="C485" s="3" t="s">
        <v>2176</v>
      </c>
      <c r="D485" s="28">
        <v>3600</v>
      </c>
      <c r="E485" s="25">
        <v>-38.983049999999999</v>
      </c>
      <c r="F485" s="25">
        <v>-30.76923</v>
      </c>
      <c r="G485" s="25">
        <v>20</v>
      </c>
      <c r="H485" s="28">
        <v>57600000000</v>
      </c>
      <c r="I485" s="51">
        <v>16</v>
      </c>
      <c r="J485" s="51">
        <v>100</v>
      </c>
      <c r="K485" s="28">
        <v>500</v>
      </c>
      <c r="L485" s="28">
        <v>1800000</v>
      </c>
      <c r="M485" s="51">
        <v>87.804878048780495</v>
      </c>
      <c r="N485" s="51">
        <v>0.52185662918702824</v>
      </c>
      <c r="O485" s="51" t="s">
        <v>4942</v>
      </c>
      <c r="P485" s="30" t="s">
        <v>4748</v>
      </c>
      <c r="Q485" s="27" t="s">
        <v>2001</v>
      </c>
      <c r="R485" s="30">
        <v>213688.24937800001</v>
      </c>
      <c r="S485" s="27" t="s">
        <v>2001</v>
      </c>
      <c r="T485" s="30">
        <v>253936.57161300001</v>
      </c>
      <c r="U485" s="27">
        <v>0.18835065733447726</v>
      </c>
      <c r="V485" s="30" t="s">
        <v>4748</v>
      </c>
      <c r="W485" s="32" t="s">
        <v>2001</v>
      </c>
      <c r="X485" s="30">
        <v>-7436.7634909999997</v>
      </c>
      <c r="Y485" s="32" t="s">
        <v>2001</v>
      </c>
      <c r="Z485" s="30">
        <v>1717.451824</v>
      </c>
      <c r="AA485" s="32">
        <v>-1.230940761539407</v>
      </c>
      <c r="AB485" s="30" t="s">
        <v>4748</v>
      </c>
      <c r="AC485" s="27" t="s">
        <v>2001</v>
      </c>
      <c r="AD485" s="30">
        <v>-465</v>
      </c>
      <c r="AE485" s="27" t="s">
        <v>2001</v>
      </c>
      <c r="AF485" s="30">
        <v>107</v>
      </c>
      <c r="AG485" s="27">
        <v>-1.2301075268817205</v>
      </c>
      <c r="AH485" s="25" t="s">
        <v>4748</v>
      </c>
      <c r="AI485" s="25" t="s">
        <v>4748</v>
      </c>
      <c r="AJ485" s="25">
        <v>0.40688652408264131</v>
      </c>
      <c r="AK485" s="25" t="s">
        <v>4748</v>
      </c>
      <c r="AL485" s="25" t="s">
        <v>4748</v>
      </c>
      <c r="AM485" s="25">
        <v>1.5777590763965461</v>
      </c>
      <c r="AN485" s="49" t="s">
        <v>4748</v>
      </c>
      <c r="AO485" s="49">
        <v>7.5545687121259197</v>
      </c>
      <c r="AP485" s="49">
        <v>8.1610058265191974</v>
      </c>
      <c r="AQ485" s="49" t="s">
        <v>4748</v>
      </c>
      <c r="AR485" s="49">
        <v>223.73090285681144</v>
      </c>
      <c r="AS485" s="49">
        <v>189.19886486179422</v>
      </c>
      <c r="AT485" s="28" t="s">
        <v>4748</v>
      </c>
      <c r="AU485" s="28" t="s">
        <v>4748</v>
      </c>
      <c r="AV485" s="28">
        <v>0</v>
      </c>
    </row>
    <row r="486" spans="1:48" x14ac:dyDescent="0.25">
      <c r="A486" s="162">
        <v>483</v>
      </c>
      <c r="B486" s="3" t="s">
        <v>405</v>
      </c>
      <c r="C486" s="3" t="s">
        <v>694</v>
      </c>
      <c r="D486" s="6">
        <v>3000</v>
      </c>
      <c r="E486" s="171">
        <v>11.11111</v>
      </c>
      <c r="F486" s="171">
        <v>25</v>
      </c>
      <c r="G486" s="171">
        <v>15.38462</v>
      </c>
      <c r="H486" s="6">
        <v>98999940000</v>
      </c>
      <c r="I486" s="154">
        <v>32.999980000000001</v>
      </c>
      <c r="J486" s="154">
        <v>26.079260000000001</v>
      </c>
      <c r="K486" s="6">
        <v>6260</v>
      </c>
      <c r="L486" s="6">
        <v>17902500</v>
      </c>
      <c r="M486" s="154">
        <v>26.479159383426776</v>
      </c>
      <c r="N486" s="154">
        <v>0.26083269032294371</v>
      </c>
      <c r="O486" s="154">
        <v>0.61807270000000003</v>
      </c>
      <c r="P486" s="172">
        <v>11576.394307</v>
      </c>
      <c r="Q486" s="168">
        <v>8.8851429162853046E-2</v>
      </c>
      <c r="R486" s="172">
        <v>13531.144754999999</v>
      </c>
      <c r="S486" s="168">
        <v>0.16885658834357464</v>
      </c>
      <c r="T486" s="172">
        <v>12322.866598000001</v>
      </c>
      <c r="U486" s="168">
        <v>-8.9296077965134363E-2</v>
      </c>
      <c r="V486" s="172">
        <v>1308.6124319999999</v>
      </c>
      <c r="W486" s="173">
        <v>-0.36107499681705013</v>
      </c>
      <c r="X486" s="172">
        <v>1946.1602419999999</v>
      </c>
      <c r="Y486" s="173">
        <v>0.48719375913738849</v>
      </c>
      <c r="Z486" s="172">
        <v>2806.7691359999999</v>
      </c>
      <c r="AA486" s="173">
        <v>0.44220865036045681</v>
      </c>
      <c r="AB486" s="172">
        <v>40</v>
      </c>
      <c r="AC486" s="168">
        <v>-0.35483870967741937</v>
      </c>
      <c r="AD486" s="172">
        <v>59</v>
      </c>
      <c r="AE486" s="168">
        <v>0.47500000000000009</v>
      </c>
      <c r="AF486" s="172">
        <v>85</v>
      </c>
      <c r="AG486" s="168">
        <v>0.44067796610169491</v>
      </c>
      <c r="AH486" s="171">
        <v>0.34394358060438973</v>
      </c>
      <c r="AI486" s="171">
        <v>0.52058249871664497</v>
      </c>
      <c r="AJ486" s="171">
        <v>0.72423898241555495</v>
      </c>
      <c r="AK486" s="171">
        <v>0.35369209993290024</v>
      </c>
      <c r="AL486" s="171">
        <v>0.5237592428223532</v>
      </c>
      <c r="AM486" s="171">
        <v>0.75065140011531362</v>
      </c>
      <c r="AN486" s="170" t="s">
        <v>4748</v>
      </c>
      <c r="AO486" s="170" t="s">
        <v>4748</v>
      </c>
      <c r="AP486" s="170" t="s">
        <v>4748</v>
      </c>
      <c r="AQ486" s="170">
        <v>0</v>
      </c>
      <c r="AR486" s="170">
        <v>0</v>
      </c>
      <c r="AS486" s="170">
        <v>0</v>
      </c>
      <c r="AT486" s="6">
        <v>0</v>
      </c>
      <c r="AU486" s="6">
        <v>0</v>
      </c>
      <c r="AV486" s="6" t="s">
        <v>4748</v>
      </c>
    </row>
    <row r="487" spans="1:48" x14ac:dyDescent="0.25">
      <c r="A487" s="162">
        <v>484</v>
      </c>
      <c r="B487" s="3" t="s">
        <v>4861</v>
      </c>
      <c r="C487" s="3" t="s">
        <v>2176</v>
      </c>
      <c r="D487" s="6">
        <v>31800</v>
      </c>
      <c r="E487" s="171">
        <v>-62.807020000000001</v>
      </c>
      <c r="F487" s="171">
        <v>-62.807020000000001</v>
      </c>
      <c r="G487" s="171" t="s">
        <v>4942</v>
      </c>
      <c r="H487" s="6">
        <v>212401390200</v>
      </c>
      <c r="I487" s="154">
        <v>6.6792799999999994</v>
      </c>
      <c r="J487" s="154">
        <v>100</v>
      </c>
      <c r="K487" s="6">
        <v>20</v>
      </c>
      <c r="L487" s="6">
        <v>815500</v>
      </c>
      <c r="M487" s="154">
        <v>45.887445887445885</v>
      </c>
      <c r="N487" s="154">
        <v>2.8977051313498032</v>
      </c>
      <c r="O487" s="154" t="s">
        <v>4942</v>
      </c>
      <c r="P487" s="172" t="s">
        <v>2001</v>
      </c>
      <c r="Q487" s="168" t="s">
        <v>2001</v>
      </c>
      <c r="R487" s="172" t="s">
        <v>2001</v>
      </c>
      <c r="S487" s="168" t="s">
        <v>2001</v>
      </c>
      <c r="T487" s="172" t="s">
        <v>2001</v>
      </c>
      <c r="U487" s="168" t="s">
        <v>2001</v>
      </c>
      <c r="V487" s="172" t="s">
        <v>2001</v>
      </c>
      <c r="W487" s="173" t="s">
        <v>2001</v>
      </c>
      <c r="X487" s="172" t="s">
        <v>2001</v>
      </c>
      <c r="Y487" s="173" t="s">
        <v>2001</v>
      </c>
      <c r="Z487" s="172" t="s">
        <v>2001</v>
      </c>
      <c r="AA487" s="173" t="s">
        <v>2001</v>
      </c>
      <c r="AB487" s="172" t="s">
        <v>2001</v>
      </c>
      <c r="AC487" s="168" t="s">
        <v>2001</v>
      </c>
      <c r="AD487" s="172" t="s">
        <v>2001</v>
      </c>
      <c r="AE487" s="168" t="s">
        <v>2001</v>
      </c>
      <c r="AF487" s="172" t="s">
        <v>2001</v>
      </c>
      <c r="AG487" s="168" t="s">
        <v>2001</v>
      </c>
      <c r="AH487" s="171" t="s">
        <v>2001</v>
      </c>
      <c r="AI487" s="171" t="s">
        <v>2001</v>
      </c>
      <c r="AJ487" s="171" t="s">
        <v>2001</v>
      </c>
      <c r="AK487" s="171" t="s">
        <v>2001</v>
      </c>
      <c r="AL487" s="171" t="s">
        <v>2001</v>
      </c>
      <c r="AM487" s="171" t="s">
        <v>2001</v>
      </c>
      <c r="AN487" s="170" t="s">
        <v>2001</v>
      </c>
      <c r="AO487" s="170" t="s">
        <v>2001</v>
      </c>
      <c r="AP487" s="170" t="s">
        <v>2001</v>
      </c>
      <c r="AQ487" s="170" t="s">
        <v>2001</v>
      </c>
      <c r="AR487" s="170" t="s">
        <v>2001</v>
      </c>
      <c r="AS487" s="170" t="s">
        <v>2001</v>
      </c>
      <c r="AT487" s="6" t="s">
        <v>2001</v>
      </c>
      <c r="AU487" s="6" t="s">
        <v>2001</v>
      </c>
      <c r="AV487" s="6" t="s">
        <v>2001</v>
      </c>
    </row>
    <row r="488" spans="1:48" x14ac:dyDescent="0.25">
      <c r="A488" s="162">
        <v>485</v>
      </c>
      <c r="B488" s="3" t="s">
        <v>2762</v>
      </c>
      <c r="C488" s="3" t="s">
        <v>2176</v>
      </c>
      <c r="D488" s="28">
        <v>27000</v>
      </c>
      <c r="E488" s="25">
        <v>1.886792</v>
      </c>
      <c r="F488" s="25">
        <v>-10.298999999999999</v>
      </c>
      <c r="G488" s="25">
        <v>8.7912099999999995</v>
      </c>
      <c r="H488" s="28">
        <v>461585466000</v>
      </c>
      <c r="I488" s="51">
        <v>17.095759999999999</v>
      </c>
      <c r="J488" s="51">
        <v>92.451430000000002</v>
      </c>
      <c r="K488" s="28">
        <v>1270</v>
      </c>
      <c r="L488" s="28">
        <v>33946000</v>
      </c>
      <c r="M488" s="51">
        <v>1.905434015525759</v>
      </c>
      <c r="N488" s="51">
        <v>0.92753572271662388</v>
      </c>
      <c r="O488" s="51" t="s">
        <v>4942</v>
      </c>
      <c r="P488" s="30" t="s">
        <v>4748</v>
      </c>
      <c r="Q488" s="27" t="s">
        <v>2001</v>
      </c>
      <c r="R488" s="30">
        <v>153023.940971</v>
      </c>
      <c r="S488" s="27" t="s">
        <v>2001</v>
      </c>
      <c r="T488" s="30">
        <v>207787.06903499999</v>
      </c>
      <c r="U488" s="27">
        <v>0.3578729427337014</v>
      </c>
      <c r="V488" s="30" t="s">
        <v>4748</v>
      </c>
      <c r="W488" s="32" t="s">
        <v>2001</v>
      </c>
      <c r="X488" s="30">
        <v>50471.495342000002</v>
      </c>
      <c r="Y488" s="32" t="s">
        <v>2001</v>
      </c>
      <c r="Z488" s="30">
        <v>242202.52311000001</v>
      </c>
      <c r="AA488" s="32">
        <v>3.7987982418355348</v>
      </c>
      <c r="AB488" s="30" t="s">
        <v>4748</v>
      </c>
      <c r="AC488" s="27" t="s">
        <v>2001</v>
      </c>
      <c r="AD488" s="30">
        <v>2714.5454545454545</v>
      </c>
      <c r="AE488" s="27" t="s">
        <v>2001</v>
      </c>
      <c r="AF488" s="30">
        <v>14169.999999999998</v>
      </c>
      <c r="AG488" s="27">
        <v>4.2200267916945746</v>
      </c>
      <c r="AH488" s="25" t="s">
        <v>4748</v>
      </c>
      <c r="AI488" s="25" t="s">
        <v>4748</v>
      </c>
      <c r="AJ488" s="25">
        <v>39.462497453138361</v>
      </c>
      <c r="AK488" s="25" t="s">
        <v>4748</v>
      </c>
      <c r="AL488" s="25" t="s">
        <v>4748</v>
      </c>
      <c r="AM488" s="25">
        <v>59.145530294944052</v>
      </c>
      <c r="AN488" s="49" t="s">
        <v>4748</v>
      </c>
      <c r="AO488" s="49">
        <v>25.727923635466365</v>
      </c>
      <c r="AP488" s="49">
        <v>34.023413337185005</v>
      </c>
      <c r="AQ488" s="49" t="s">
        <v>4748</v>
      </c>
      <c r="AR488" s="49">
        <v>3.1543089877412651</v>
      </c>
      <c r="AS488" s="49">
        <v>2.1334488292684828</v>
      </c>
      <c r="AT488" s="28" t="s">
        <v>4748</v>
      </c>
      <c r="AU488" s="28" t="s">
        <v>4748</v>
      </c>
      <c r="AV488" s="28">
        <v>1818.181818181818</v>
      </c>
    </row>
    <row r="489" spans="1:48" x14ac:dyDescent="0.25">
      <c r="A489" s="162">
        <v>486</v>
      </c>
      <c r="B489" s="3" t="s">
        <v>406</v>
      </c>
      <c r="C489" s="3" t="s">
        <v>694</v>
      </c>
      <c r="D489" s="6">
        <v>14700</v>
      </c>
      <c r="E489" s="171">
        <v>-2</v>
      </c>
      <c r="F489" s="171">
        <v>2.7972030000000001</v>
      </c>
      <c r="G489" s="171">
        <v>-18.33333</v>
      </c>
      <c r="H489" s="6">
        <v>95822640900</v>
      </c>
      <c r="I489" s="154">
        <v>6.5185399999999998</v>
      </c>
      <c r="J489" s="154">
        <v>45.493049999999997</v>
      </c>
      <c r="K489" s="6">
        <v>7580</v>
      </c>
      <c r="L489" s="6">
        <v>112760500</v>
      </c>
      <c r="M489" s="154">
        <v>5.3087757313109423</v>
      </c>
      <c r="N489" s="154">
        <v>1.0226797413367086</v>
      </c>
      <c r="O489" s="154">
        <v>0.27159509999999998</v>
      </c>
      <c r="P489" s="172">
        <v>284919.474132</v>
      </c>
      <c r="Q489" s="168">
        <v>0.45298172020762695</v>
      </c>
      <c r="R489" s="172">
        <v>360060.87108999997</v>
      </c>
      <c r="S489" s="168">
        <v>0.26372854009686897</v>
      </c>
      <c r="T489" s="172">
        <v>338088.25526800001</v>
      </c>
      <c r="U489" s="168">
        <v>-6.1024725501227096E-2</v>
      </c>
      <c r="V489" s="172">
        <v>16037.200735</v>
      </c>
      <c r="W489" s="173">
        <v>0.66910354659677518</v>
      </c>
      <c r="X489" s="172">
        <v>22690.000330999999</v>
      </c>
      <c r="Y489" s="173">
        <v>0.41483546324145948</v>
      </c>
      <c r="Z489" s="172">
        <v>21006.549629000001</v>
      </c>
      <c r="AA489" s="173">
        <v>-7.4193507159186753E-2</v>
      </c>
      <c r="AB489" s="172">
        <v>2460.0225225225226</v>
      </c>
      <c r="AC489" s="168">
        <v>0.66883116883116878</v>
      </c>
      <c r="AD489" s="172">
        <v>3481.0810810810813</v>
      </c>
      <c r="AE489" s="168">
        <v>0.41506065461203945</v>
      </c>
      <c r="AF489" s="172">
        <v>3223</v>
      </c>
      <c r="AG489" s="168">
        <v>-7.4138198757764021E-2</v>
      </c>
      <c r="AH489" s="171">
        <v>13.822285044735857</v>
      </c>
      <c r="AI489" s="171">
        <v>16.171722098291085</v>
      </c>
      <c r="AJ489" s="171">
        <v>13.290854506050914</v>
      </c>
      <c r="AK489" s="171">
        <v>29.027059156239499</v>
      </c>
      <c r="AL489" s="171">
        <v>34.386728501772374</v>
      </c>
      <c r="AM489" s="171">
        <v>25.328010169970934</v>
      </c>
      <c r="AN489" s="170">
        <v>10.90841076296557</v>
      </c>
      <c r="AO489" s="170">
        <v>11.178183492740478</v>
      </c>
      <c r="AP489" s="170">
        <v>11.192750743146473</v>
      </c>
      <c r="AQ489" s="170">
        <v>45.612741340337671</v>
      </c>
      <c r="AR489" s="170">
        <v>20.15715362559618</v>
      </c>
      <c r="AS489" s="170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62">
        <v>487</v>
      </c>
      <c r="B490" s="3" t="s">
        <v>1998</v>
      </c>
      <c r="C490" s="3" t="s">
        <v>1</v>
      </c>
      <c r="D490" s="28">
        <v>4450</v>
      </c>
      <c r="E490" s="25">
        <v>-2.6258210000000002</v>
      </c>
      <c r="F490" s="25">
        <v>-18.647169999999999</v>
      </c>
      <c r="G490" s="25">
        <v>-40.026949999999999</v>
      </c>
      <c r="H490" s="28">
        <v>120150000000</v>
      </c>
      <c r="I490" s="51">
        <v>27</v>
      </c>
      <c r="J490" s="51">
        <v>86.82105</v>
      </c>
      <c r="K490" s="28">
        <v>254337</v>
      </c>
      <c r="L490" s="28">
        <v>1182450000</v>
      </c>
      <c r="M490" s="51">
        <v>3.0356811989819241</v>
      </c>
      <c r="N490" s="51">
        <v>0.34734382372321843</v>
      </c>
      <c r="O490" s="51">
        <v>0.4882146</v>
      </c>
      <c r="P490" s="30">
        <v>503825.133768</v>
      </c>
      <c r="Q490" s="27" t="s">
        <v>2001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2001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2001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4748</v>
      </c>
      <c r="AI490" s="25">
        <v>7.2356479948788159</v>
      </c>
      <c r="AJ490" s="25">
        <v>7.4309259365290679</v>
      </c>
      <c r="AK490" s="25" t="s">
        <v>4748</v>
      </c>
      <c r="AL490" s="25">
        <v>12.091759700884348</v>
      </c>
      <c r="AM490" s="25">
        <v>13.292436512896897</v>
      </c>
      <c r="AN490" s="49">
        <v>5.3981628865152453</v>
      </c>
      <c r="AO490" s="49">
        <v>6.0863561902177015</v>
      </c>
      <c r="AP490" s="49">
        <v>6.2213393686576968</v>
      </c>
      <c r="AQ490" s="49">
        <v>47.744506969639808</v>
      </c>
      <c r="AR490" s="49">
        <v>27.20492182596282</v>
      </c>
      <c r="AS490" s="49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62">
        <v>488</v>
      </c>
      <c r="B491" s="3" t="s">
        <v>2765</v>
      </c>
      <c r="C491" s="3" t="s">
        <v>2176</v>
      </c>
      <c r="D491" s="28">
        <v>9800</v>
      </c>
      <c r="E491" s="25">
        <v>48.484850000000002</v>
      </c>
      <c r="F491" s="25">
        <v>66.101690000000005</v>
      </c>
      <c r="G491" s="25">
        <v>188.2353</v>
      </c>
      <c r="H491" s="28">
        <v>51273600000</v>
      </c>
      <c r="I491" s="51">
        <v>5.2320000000000002</v>
      </c>
      <c r="J491" s="51" t="s">
        <v>4942</v>
      </c>
      <c r="K491" s="28">
        <v>35</v>
      </c>
      <c r="L491" s="28">
        <v>272000</v>
      </c>
      <c r="M491" s="51" t="s">
        <v>4942</v>
      </c>
      <c r="N491" s="51">
        <v>0.70139950930284523</v>
      </c>
      <c r="O491" s="51" t="s">
        <v>4942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9">
        <v>43.266126392595694</v>
      </c>
      <c r="AO491" s="49">
        <v>51.706264492693244</v>
      </c>
      <c r="AP491" s="49">
        <v>43.508228019815455</v>
      </c>
      <c r="AQ491" s="49">
        <v>2.0180797930478018</v>
      </c>
      <c r="AR491" s="49">
        <v>1.5301932785455428</v>
      </c>
      <c r="AS491" s="49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62">
        <v>489</v>
      </c>
      <c r="B492" s="3" t="s">
        <v>127</v>
      </c>
      <c r="C492" s="3" t="s">
        <v>1</v>
      </c>
      <c r="D492" s="6">
        <v>25300</v>
      </c>
      <c r="E492" s="171">
        <v>-8.3333329999999997</v>
      </c>
      <c r="F492" s="171">
        <v>10.865</v>
      </c>
      <c r="G492" s="171">
        <v>-29.988199999999999</v>
      </c>
      <c r="H492" s="6">
        <v>7648014367399.999</v>
      </c>
      <c r="I492" s="154">
        <v>302.29309999999998</v>
      </c>
      <c r="J492" s="154">
        <v>76.204149999999998</v>
      </c>
      <c r="K492" s="6">
        <v>572020</v>
      </c>
      <c r="L492" s="6">
        <v>15285850000</v>
      </c>
      <c r="M492" s="154">
        <v>12.59323405305118</v>
      </c>
      <c r="N492" s="154">
        <v>1.056521499635894</v>
      </c>
      <c r="O492" s="154">
        <v>1.325291</v>
      </c>
      <c r="P492" s="172">
        <v>554035.58452399995</v>
      </c>
      <c r="Q492" s="168">
        <v>-0.31999353212803261</v>
      </c>
      <c r="R492" s="172">
        <v>782912.93660300004</v>
      </c>
      <c r="S492" s="168">
        <v>0.4131094797379129</v>
      </c>
      <c r="T492" s="172">
        <v>1281569.742295</v>
      </c>
      <c r="U492" s="168">
        <v>0.63692497898378597</v>
      </c>
      <c r="V492" s="172">
        <v>213310.10026100001</v>
      </c>
      <c r="W492" s="173">
        <v>-0.43291522186028164</v>
      </c>
      <c r="X492" s="172">
        <v>304530.98130300001</v>
      </c>
      <c r="Y492" s="173">
        <v>0.42764445251483529</v>
      </c>
      <c r="Z492" s="172">
        <v>554059.163742</v>
      </c>
      <c r="AA492" s="173">
        <v>0.81938521122330821</v>
      </c>
      <c r="AB492" s="172">
        <v>1598</v>
      </c>
      <c r="AC492" s="168">
        <v>-0.45947915081518664</v>
      </c>
      <c r="AD492" s="172">
        <v>2395</v>
      </c>
      <c r="AE492" s="168">
        <v>0.49874843554443049</v>
      </c>
      <c r="AF492" s="172">
        <v>4281.9917740000001</v>
      </c>
      <c r="AG492" s="168">
        <v>0.78788800584551155</v>
      </c>
      <c r="AH492" s="171">
        <v>5.9472706500319621</v>
      </c>
      <c r="AI492" s="171">
        <v>9.0628607531109484</v>
      </c>
      <c r="AJ492" s="171">
        <v>10.761131744187727</v>
      </c>
      <c r="AK492" s="171">
        <v>8.7664584492738697</v>
      </c>
      <c r="AL492" s="171">
        <v>13.037917029228774</v>
      </c>
      <c r="AM492" s="171">
        <v>21.379539309516886</v>
      </c>
      <c r="AN492" s="170" t="s">
        <v>4748</v>
      </c>
      <c r="AO492" s="170" t="s">
        <v>4748</v>
      </c>
      <c r="AP492" s="170" t="s">
        <v>4748</v>
      </c>
      <c r="AQ492" s="170">
        <v>28.69440889107856</v>
      </c>
      <c r="AR492" s="170">
        <v>41.80746285671237</v>
      </c>
      <c r="AS492" s="170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62">
        <v>490</v>
      </c>
      <c r="B493" s="3" t="s">
        <v>2768</v>
      </c>
      <c r="C493" s="3" t="s">
        <v>2176</v>
      </c>
      <c r="D493" s="6" t="s">
        <v>4942</v>
      </c>
      <c r="E493" s="171" t="s">
        <v>4942</v>
      </c>
      <c r="F493" s="171" t="s">
        <v>4942</v>
      </c>
      <c r="G493" s="171" t="s">
        <v>4942</v>
      </c>
      <c r="H493" s="6" t="s">
        <v>4942</v>
      </c>
      <c r="I493" s="154">
        <v>2.25</v>
      </c>
      <c r="J493" s="154">
        <v>40.563330000000001</v>
      </c>
      <c r="K493" s="6" t="s">
        <v>4942</v>
      </c>
      <c r="L493" s="6" t="s">
        <v>4942</v>
      </c>
      <c r="M493" s="154" t="s">
        <v>4942</v>
      </c>
      <c r="N493" s="154" t="s">
        <v>4942</v>
      </c>
      <c r="O493" s="154" t="s">
        <v>4942</v>
      </c>
      <c r="P493" s="172" t="s">
        <v>4748</v>
      </c>
      <c r="Q493" s="168" t="s">
        <v>2001</v>
      </c>
      <c r="R493" s="172">
        <v>126666.425728</v>
      </c>
      <c r="S493" s="168" t="s">
        <v>2001</v>
      </c>
      <c r="T493" s="172" t="s">
        <v>4748</v>
      </c>
      <c r="U493" s="168" t="s">
        <v>4748</v>
      </c>
      <c r="V493" s="172" t="s">
        <v>4748</v>
      </c>
      <c r="W493" s="173" t="s">
        <v>2001</v>
      </c>
      <c r="X493" s="172">
        <v>4020.2045440000002</v>
      </c>
      <c r="Y493" s="173" t="s">
        <v>2001</v>
      </c>
      <c r="Z493" s="172" t="s">
        <v>4748</v>
      </c>
      <c r="AA493" s="173" t="s">
        <v>4748</v>
      </c>
      <c r="AB493" s="172" t="s">
        <v>4748</v>
      </c>
      <c r="AC493" s="168" t="s">
        <v>2001</v>
      </c>
      <c r="AD493" s="172">
        <v>1787</v>
      </c>
      <c r="AE493" s="168" t="s">
        <v>2001</v>
      </c>
      <c r="AF493" s="172" t="s">
        <v>4748</v>
      </c>
      <c r="AG493" s="168" t="s">
        <v>4748</v>
      </c>
      <c r="AH493" s="171" t="s">
        <v>4748</v>
      </c>
      <c r="AI493" s="171" t="s">
        <v>4748</v>
      </c>
      <c r="AJ493" s="171" t="s">
        <v>4748</v>
      </c>
      <c r="AK493" s="171" t="s">
        <v>4748</v>
      </c>
      <c r="AL493" s="171" t="s">
        <v>4748</v>
      </c>
      <c r="AM493" s="171" t="s">
        <v>4748</v>
      </c>
      <c r="AN493" s="170" t="s">
        <v>4748</v>
      </c>
      <c r="AO493" s="170">
        <v>12.805482050808726</v>
      </c>
      <c r="AP493" s="170" t="s">
        <v>4748</v>
      </c>
      <c r="AQ493" s="170" t="s">
        <v>4748</v>
      </c>
      <c r="AR493" s="170">
        <v>0</v>
      </c>
      <c r="AS493" s="170" t="s">
        <v>4748</v>
      </c>
      <c r="AT493" s="6" t="s">
        <v>4748</v>
      </c>
      <c r="AU493" s="6" t="s">
        <v>4748</v>
      </c>
      <c r="AV493" s="6" t="s">
        <v>4748</v>
      </c>
    </row>
    <row r="494" spans="1:48" x14ac:dyDescent="0.25">
      <c r="A494" s="162">
        <v>491</v>
      </c>
      <c r="B494" s="3" t="s">
        <v>407</v>
      </c>
      <c r="C494" s="3" t="s">
        <v>694</v>
      </c>
      <c r="D494" s="28" t="s">
        <v>4942</v>
      </c>
      <c r="E494" s="25" t="s">
        <v>4942</v>
      </c>
      <c r="F494" s="25" t="s">
        <v>4942</v>
      </c>
      <c r="G494" s="25" t="s">
        <v>4942</v>
      </c>
      <c r="H494" s="28" t="s">
        <v>4942</v>
      </c>
      <c r="I494" s="51">
        <v>2.0163799999999998</v>
      </c>
      <c r="J494" s="51">
        <v>45.628140000000002</v>
      </c>
      <c r="K494" s="28" t="s">
        <v>4942</v>
      </c>
      <c r="L494" s="28" t="s">
        <v>4942</v>
      </c>
      <c r="M494" s="51" t="s">
        <v>4942</v>
      </c>
      <c r="N494" s="51" t="s">
        <v>4942</v>
      </c>
      <c r="O494" s="51" t="s">
        <v>4942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9">
        <v>10.985729507037057</v>
      </c>
      <c r="AO494" s="49">
        <v>8.8301493835497009</v>
      </c>
      <c r="AP494" s="49">
        <v>8.641909360770395</v>
      </c>
      <c r="AQ494" s="49">
        <v>2.442493132252034</v>
      </c>
      <c r="AR494" s="49">
        <v>4.8396000477948347</v>
      </c>
      <c r="AS494" s="49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62">
        <v>492</v>
      </c>
      <c r="B495" s="3" t="s">
        <v>2771</v>
      </c>
      <c r="C495" s="3" t="s">
        <v>2176</v>
      </c>
      <c r="D495" s="28">
        <v>8900</v>
      </c>
      <c r="E495" s="25">
        <v>2.298851</v>
      </c>
      <c r="F495" s="25">
        <v>4.7058819999999999</v>
      </c>
      <c r="G495" s="25">
        <v>-30.46875</v>
      </c>
      <c r="H495" s="28">
        <v>79764941700</v>
      </c>
      <c r="I495" s="51">
        <v>8.9623499999999989</v>
      </c>
      <c r="J495" s="51">
        <v>99.361599999999996</v>
      </c>
      <c r="K495" s="28">
        <v>1931.9</v>
      </c>
      <c r="L495" s="28">
        <v>16576500</v>
      </c>
      <c r="M495" s="51">
        <v>5.2850356294536818</v>
      </c>
      <c r="N495" s="51">
        <v>0.61745560833599422</v>
      </c>
      <c r="O495" s="51">
        <v>0.55514160000000001</v>
      </c>
      <c r="P495" s="30">
        <v>295692.34844799998</v>
      </c>
      <c r="Q495" s="27" t="s">
        <v>2001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2001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2001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4748</v>
      </c>
      <c r="AI495" s="25">
        <v>9.9844592105223722</v>
      </c>
      <c r="AJ495" s="25">
        <v>8.1435785371280112</v>
      </c>
      <c r="AK495" s="25" t="s">
        <v>4748</v>
      </c>
      <c r="AL495" s="25">
        <v>27.290810008667094</v>
      </c>
      <c r="AM495" s="25">
        <v>20.340265556114652</v>
      </c>
      <c r="AN495" s="49">
        <v>16.25462238142844</v>
      </c>
      <c r="AO495" s="49">
        <v>25.401009589277045</v>
      </c>
      <c r="AP495" s="49">
        <v>25.790128720281125</v>
      </c>
      <c r="AQ495" s="49">
        <v>24.326016643342964</v>
      </c>
      <c r="AR495" s="49">
        <v>71.022043288860587</v>
      </c>
      <c r="AS495" s="49">
        <v>0</v>
      </c>
      <c r="AT495" s="28">
        <v>1500</v>
      </c>
      <c r="AU495" s="28">
        <v>1500</v>
      </c>
      <c r="AV495" s="28" t="s">
        <v>4748</v>
      </c>
    </row>
    <row r="496" spans="1:48" x14ac:dyDescent="0.25">
      <c r="A496" s="162">
        <v>493</v>
      </c>
      <c r="B496" s="3" t="s">
        <v>408</v>
      </c>
      <c r="C496" s="3" t="s">
        <v>694</v>
      </c>
      <c r="D496" s="28">
        <v>11400</v>
      </c>
      <c r="E496" s="25">
        <v>16.326530000000002</v>
      </c>
      <c r="F496" s="25">
        <v>18.75</v>
      </c>
      <c r="G496" s="25">
        <v>20</v>
      </c>
      <c r="H496" s="28">
        <v>131100000000</v>
      </c>
      <c r="I496" s="51">
        <v>11.5</v>
      </c>
      <c r="J496" s="51">
        <v>78.007679999999993</v>
      </c>
      <c r="K496" s="28">
        <v>193516</v>
      </c>
      <c r="L496" s="28">
        <v>2040730000</v>
      </c>
      <c r="M496" s="51">
        <v>7.5352603385913444</v>
      </c>
      <c r="N496" s="51">
        <v>0.81155497245947483</v>
      </c>
      <c r="O496" s="51">
        <v>0.48760120000000001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9">
        <v>35.807795206155781</v>
      </c>
      <c r="AO496" s="49">
        <v>41.235877780509298</v>
      </c>
      <c r="AP496" s="49">
        <v>39.088270299980188</v>
      </c>
      <c r="AQ496" s="49">
        <v>20.660905601787551</v>
      </c>
      <c r="AR496" s="49">
        <v>19.565673242624719</v>
      </c>
      <c r="AS496" s="49">
        <v>27.833361695214453</v>
      </c>
      <c r="AT496" s="28">
        <v>800</v>
      </c>
      <c r="AU496" s="28" t="s">
        <v>4748</v>
      </c>
      <c r="AV496" s="28">
        <v>0</v>
      </c>
    </row>
    <row r="497" spans="1:48" x14ac:dyDescent="0.25">
      <c r="A497" s="162">
        <v>494</v>
      </c>
      <c r="B497" s="3" t="s">
        <v>4228</v>
      </c>
      <c r="C497" s="3" t="s">
        <v>1</v>
      </c>
      <c r="D497" s="28">
        <v>28000</v>
      </c>
      <c r="E497" s="25">
        <v>-4.273504</v>
      </c>
      <c r="F497" s="25">
        <v>-8.1967210000000001</v>
      </c>
      <c r="G497" s="25">
        <v>-34.883719999999997</v>
      </c>
      <c r="H497" s="28">
        <v>27467993588000</v>
      </c>
      <c r="I497" s="51">
        <v>980.99979999999994</v>
      </c>
      <c r="J497" s="51">
        <v>72.596429999999998</v>
      </c>
      <c r="K497" s="28">
        <v>1300662</v>
      </c>
      <c r="L497" s="28">
        <v>36869800000</v>
      </c>
      <c r="M497" s="51">
        <v>9.665170866413531</v>
      </c>
      <c r="N497" s="51">
        <v>1.756808792539688</v>
      </c>
      <c r="O497" s="51" t="s">
        <v>4942</v>
      </c>
      <c r="P497" s="30">
        <v>8915494</v>
      </c>
      <c r="Q497" s="27" t="s">
        <v>2001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2001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2001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4748</v>
      </c>
      <c r="AI497" s="25">
        <v>0.57491347064768128</v>
      </c>
      <c r="AJ497" s="25">
        <v>1.0284689175844681</v>
      </c>
      <c r="AK497" s="25" t="s">
        <v>4748</v>
      </c>
      <c r="AL497" s="25">
        <v>7.8904817400082994</v>
      </c>
      <c r="AM497" s="25">
        <v>14.931981177441433</v>
      </c>
      <c r="AN497" s="49" t="s">
        <v>4748</v>
      </c>
      <c r="AO497" s="49" t="s">
        <v>4748</v>
      </c>
      <c r="AP497" s="49" t="s">
        <v>4748</v>
      </c>
      <c r="AQ497" s="49">
        <v>180.21127289357844</v>
      </c>
      <c r="AR497" s="49">
        <v>287.30521653045372</v>
      </c>
      <c r="AS497" s="49">
        <v>303.27969729331846</v>
      </c>
      <c r="AT497" s="28">
        <v>1000</v>
      </c>
      <c r="AU497" s="28" t="s">
        <v>4748</v>
      </c>
      <c r="AV497" s="28">
        <v>1500</v>
      </c>
    </row>
    <row r="498" spans="1:48" x14ac:dyDescent="0.25">
      <c r="A498" s="162">
        <v>495</v>
      </c>
      <c r="B498" s="3" t="s">
        <v>128</v>
      </c>
      <c r="C498" s="3" t="s">
        <v>1</v>
      </c>
      <c r="D498" s="28">
        <v>15150</v>
      </c>
      <c r="E498" s="25">
        <v>-13.18052</v>
      </c>
      <c r="F498" s="25">
        <v>6.6901409999999997</v>
      </c>
      <c r="G498" s="25">
        <v>-1.6347849999999999</v>
      </c>
      <c r="H498" s="28">
        <v>756810478050</v>
      </c>
      <c r="I498" s="51">
        <v>49.95449</v>
      </c>
      <c r="J498" s="51">
        <v>72.626239999999996</v>
      </c>
      <c r="K498" s="28">
        <v>570533.5</v>
      </c>
      <c r="L498" s="28">
        <v>9439050000</v>
      </c>
      <c r="M498" s="51">
        <v>8.5719112173150478</v>
      </c>
      <c r="N498" s="51">
        <v>0.9569083683319598</v>
      </c>
      <c r="O498" s="51">
        <v>0.74283350000000004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9">
        <v>23.702755488853345</v>
      </c>
      <c r="AO498" s="49">
        <v>22.223468419235772</v>
      </c>
      <c r="AP498" s="49">
        <v>26.136508088795495</v>
      </c>
      <c r="AQ498" s="49">
        <v>63.83815507600746</v>
      </c>
      <c r="AR498" s="49">
        <v>71.546759436999551</v>
      </c>
      <c r="AS498" s="49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62">
        <v>496</v>
      </c>
      <c r="B499" s="3" t="s">
        <v>129</v>
      </c>
      <c r="C499" s="3" t="s">
        <v>1</v>
      </c>
      <c r="D499" s="28">
        <v>39900</v>
      </c>
      <c r="E499" s="25">
        <v>-6.3380280000000004</v>
      </c>
      <c r="F499" s="25">
        <v>6.6844919999999997</v>
      </c>
      <c r="G499" s="25">
        <v>25.399989999999999</v>
      </c>
      <c r="H499" s="28">
        <v>3787284419100</v>
      </c>
      <c r="I499" s="51">
        <v>94.919409999999999</v>
      </c>
      <c r="J499" s="51">
        <v>42.176049999999996</v>
      </c>
      <c r="K499" s="28">
        <v>425043</v>
      </c>
      <c r="L499" s="28">
        <v>17487900000</v>
      </c>
      <c r="M499" s="51">
        <v>4.5916688471767886</v>
      </c>
      <c r="N499" s="51">
        <v>2.065168055191589</v>
      </c>
      <c r="O499" s="51">
        <v>0.86921499999999996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9">
        <v>15.529918601579118</v>
      </c>
      <c r="AO499" s="49">
        <v>28.826985087238942</v>
      </c>
      <c r="AP499" s="49">
        <v>33.993208831219356</v>
      </c>
      <c r="AQ499" s="49">
        <v>61.317852061973866</v>
      </c>
      <c r="AR499" s="49">
        <v>141.72813402145729</v>
      </c>
      <c r="AS499" s="49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62">
        <v>497</v>
      </c>
      <c r="B500" s="3" t="s">
        <v>2774</v>
      </c>
      <c r="C500" s="3" t="s">
        <v>2176</v>
      </c>
      <c r="D500" s="28">
        <v>23200</v>
      </c>
      <c r="E500" s="25">
        <v>1.754386</v>
      </c>
      <c r="F500" s="25">
        <v>-1.2765960000000001</v>
      </c>
      <c r="G500" s="25">
        <v>-15.63636</v>
      </c>
      <c r="H500" s="28">
        <v>232000000000</v>
      </c>
      <c r="I500" s="51">
        <v>10</v>
      </c>
      <c r="J500" s="51">
        <v>55.476170000000003</v>
      </c>
      <c r="K500" s="28">
        <v>490</v>
      </c>
      <c r="L500" s="28">
        <v>11270000</v>
      </c>
      <c r="M500" s="51">
        <v>5.7142857142857144</v>
      </c>
      <c r="N500" s="51">
        <v>1.0643669707013492</v>
      </c>
      <c r="O500" s="51">
        <v>0.15974920000000001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9">
        <v>11.54867944209359</v>
      </c>
      <c r="AO500" s="49">
        <v>9.2773548057047517</v>
      </c>
      <c r="AP500" s="49">
        <v>8.802878368024281</v>
      </c>
      <c r="AQ500" s="49">
        <v>181.69890509020067</v>
      </c>
      <c r="AR500" s="49">
        <v>152.92682010103715</v>
      </c>
      <c r="AS500" s="49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62">
        <v>498</v>
      </c>
      <c r="B501" s="3" t="s">
        <v>409</v>
      </c>
      <c r="C501" s="3" t="s">
        <v>2176</v>
      </c>
      <c r="D501" s="28">
        <v>800</v>
      </c>
      <c r="E501" s="25">
        <v>33.333329999999997</v>
      </c>
      <c r="F501" s="25">
        <v>33.333329999999997</v>
      </c>
      <c r="G501" s="25">
        <v>-27.272729999999999</v>
      </c>
      <c r="H501" s="28">
        <v>13455903200</v>
      </c>
      <c r="I501" s="51">
        <v>16.819879999999998</v>
      </c>
      <c r="J501" s="51">
        <v>87.947460000000007</v>
      </c>
      <c r="K501" s="28">
        <v>32005.5</v>
      </c>
      <c r="L501" s="28">
        <v>19975000</v>
      </c>
      <c r="M501" s="51" t="s">
        <v>4942</v>
      </c>
      <c r="N501" s="51">
        <v>0.14723279136768158</v>
      </c>
      <c r="O501" s="51">
        <v>0.19131609999999999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9">
        <v>16.00456720333765</v>
      </c>
      <c r="AO501" s="49">
        <v>-9.0353390193867114</v>
      </c>
      <c r="AP501" s="49">
        <v>-34.919354764578948</v>
      </c>
      <c r="AQ501" s="49">
        <v>83.769596045289177</v>
      </c>
      <c r="AR501" s="49">
        <v>118.08113205718465</v>
      </c>
      <c r="AS501" s="49">
        <v>41.304742995114182</v>
      </c>
      <c r="AT501" s="28">
        <v>0</v>
      </c>
      <c r="AU501" s="28" t="s">
        <v>4748</v>
      </c>
      <c r="AV501" s="28">
        <v>0</v>
      </c>
    </row>
    <row r="502" spans="1:48" x14ac:dyDescent="0.25">
      <c r="A502" s="162">
        <v>499</v>
      </c>
      <c r="B502" s="3" t="s">
        <v>2777</v>
      </c>
      <c r="C502" s="3" t="s">
        <v>2176</v>
      </c>
      <c r="D502" s="28">
        <v>10000</v>
      </c>
      <c r="E502" s="25">
        <v>0</v>
      </c>
      <c r="F502" s="25">
        <v>-15.38461</v>
      </c>
      <c r="G502" s="25">
        <v>-48.837209999999999</v>
      </c>
      <c r="H502" s="28">
        <v>78024320000</v>
      </c>
      <c r="I502" s="51">
        <v>7.8024299999999993</v>
      </c>
      <c r="J502" s="51">
        <v>77.65428</v>
      </c>
      <c r="K502" s="28">
        <v>21.5</v>
      </c>
      <c r="L502" s="28">
        <v>221000</v>
      </c>
      <c r="M502" s="51">
        <v>8.4793272599859861</v>
      </c>
      <c r="N502" s="51">
        <v>0.89465150769809132</v>
      </c>
      <c r="O502" s="51" t="s">
        <v>4942</v>
      </c>
      <c r="P502" s="30">
        <v>356871.65170799999</v>
      </c>
      <c r="Q502" s="27" t="s">
        <v>2001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2001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2001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4748</v>
      </c>
      <c r="AI502" s="25">
        <v>3.6234351137424374</v>
      </c>
      <c r="AJ502" s="25">
        <v>3.6286197771736273</v>
      </c>
      <c r="AK502" s="25" t="s">
        <v>4748</v>
      </c>
      <c r="AL502" s="25">
        <v>10.52327432230812</v>
      </c>
      <c r="AM502" s="25">
        <v>10.404551077971448</v>
      </c>
      <c r="AN502" s="49">
        <v>22.804123107146658</v>
      </c>
      <c r="AO502" s="49">
        <v>23.788566519855468</v>
      </c>
      <c r="AP502" s="49">
        <v>24.882567218866047</v>
      </c>
      <c r="AQ502" s="49">
        <v>102.20106420857927</v>
      </c>
      <c r="AR502" s="49">
        <v>112.45235244844851</v>
      </c>
      <c r="AS502" s="49">
        <v>81.166008034408236</v>
      </c>
      <c r="AT502" s="28" t="s">
        <v>4748</v>
      </c>
      <c r="AU502" s="28">
        <v>909.09090909090901</v>
      </c>
      <c r="AV502" s="28" t="s">
        <v>4748</v>
      </c>
    </row>
    <row r="503" spans="1:48" x14ac:dyDescent="0.25">
      <c r="A503" s="162">
        <v>500</v>
      </c>
      <c r="B503" s="3" t="s">
        <v>3994</v>
      </c>
      <c r="C503" s="3" t="s">
        <v>2176</v>
      </c>
      <c r="D503" s="28" t="s">
        <v>4942</v>
      </c>
      <c r="E503" s="25" t="s">
        <v>4942</v>
      </c>
      <c r="F503" s="25" t="s">
        <v>4942</v>
      </c>
      <c r="G503" s="25" t="s">
        <v>4942</v>
      </c>
      <c r="H503" s="28" t="s">
        <v>4942</v>
      </c>
      <c r="I503" s="51">
        <v>31.882469999999998</v>
      </c>
      <c r="J503" s="51">
        <v>100</v>
      </c>
      <c r="K503" s="28">
        <v>0</v>
      </c>
      <c r="L503" s="28" t="s">
        <v>4942</v>
      </c>
      <c r="M503" s="51" t="s">
        <v>4942</v>
      </c>
      <c r="N503" s="51" t="s">
        <v>4942</v>
      </c>
      <c r="O503" s="51" t="s">
        <v>4942</v>
      </c>
      <c r="P503" s="30" t="s">
        <v>4748</v>
      </c>
      <c r="Q503" s="27" t="s">
        <v>2001</v>
      </c>
      <c r="R503" s="30">
        <v>321936.37405599997</v>
      </c>
      <c r="S503" s="27" t="s">
        <v>2001</v>
      </c>
      <c r="T503" s="30">
        <v>398238.09821999999</v>
      </c>
      <c r="U503" s="27">
        <v>0.23700870828198969</v>
      </c>
      <c r="V503" s="30" t="s">
        <v>4748</v>
      </c>
      <c r="W503" s="32" t="s">
        <v>2001</v>
      </c>
      <c r="X503" s="30">
        <v>14841.191957999999</v>
      </c>
      <c r="Y503" s="32" t="s">
        <v>2001</v>
      </c>
      <c r="Z503" s="30">
        <v>27050.002224</v>
      </c>
      <c r="AA503" s="32">
        <v>0.82263003541430246</v>
      </c>
      <c r="AB503" s="30" t="s">
        <v>4748</v>
      </c>
      <c r="AC503" s="27" t="s">
        <v>2001</v>
      </c>
      <c r="AD503" s="30" t="s">
        <v>4748</v>
      </c>
      <c r="AE503" s="27" t="s">
        <v>2001</v>
      </c>
      <c r="AF503" s="30">
        <v>573.15</v>
      </c>
      <c r="AG503" s="27" t="s">
        <v>4748</v>
      </c>
      <c r="AH503" s="25" t="s">
        <v>4748</v>
      </c>
      <c r="AI503" s="25" t="s">
        <v>4748</v>
      </c>
      <c r="AJ503" s="25" t="s">
        <v>4748</v>
      </c>
      <c r="AK503" s="25" t="s">
        <v>4748</v>
      </c>
      <c r="AL503" s="25" t="s">
        <v>4748</v>
      </c>
      <c r="AM503" s="25" t="s">
        <v>4748</v>
      </c>
      <c r="AN503" s="49" t="s">
        <v>4748</v>
      </c>
      <c r="AO503" s="49">
        <v>28.109894790657751</v>
      </c>
      <c r="AP503" s="49" t="s">
        <v>4748</v>
      </c>
      <c r="AQ503" s="49" t="s">
        <v>4748</v>
      </c>
      <c r="AR503" s="49">
        <v>87.145652329041084</v>
      </c>
      <c r="AS503" s="49" t="s">
        <v>4748</v>
      </c>
      <c r="AT503" s="28" t="s">
        <v>4748</v>
      </c>
      <c r="AU503" s="28" t="s">
        <v>4748</v>
      </c>
      <c r="AV503" s="28" t="s">
        <v>4748</v>
      </c>
    </row>
    <row r="504" spans="1:48" x14ac:dyDescent="0.25">
      <c r="A504" s="162">
        <v>501</v>
      </c>
      <c r="B504" s="3" t="s">
        <v>2780</v>
      </c>
      <c r="C504" s="3" t="s">
        <v>2176</v>
      </c>
      <c r="D504" s="28">
        <v>34500</v>
      </c>
      <c r="E504" s="25">
        <v>15</v>
      </c>
      <c r="F504" s="25">
        <v>16.949149999999999</v>
      </c>
      <c r="G504" s="25">
        <v>92.737430000000003</v>
      </c>
      <c r="H504" s="28">
        <v>144900000000</v>
      </c>
      <c r="I504" s="51">
        <v>4.2</v>
      </c>
      <c r="J504" s="51">
        <v>100</v>
      </c>
      <c r="K504" s="28">
        <v>40</v>
      </c>
      <c r="L504" s="28">
        <v>1222500</v>
      </c>
      <c r="M504" s="51">
        <v>13.849859494179045</v>
      </c>
      <c r="N504" s="51">
        <v>1.6116806881634491</v>
      </c>
      <c r="O504" s="51" t="s">
        <v>4942</v>
      </c>
      <c r="P504" s="30">
        <v>226809.36315399999</v>
      </c>
      <c r="Q504" s="27" t="s">
        <v>2001</v>
      </c>
      <c r="R504" s="30" t="s">
        <v>4748</v>
      </c>
      <c r="S504" s="27" t="s">
        <v>2001</v>
      </c>
      <c r="T504" s="30">
        <v>116535.936472</v>
      </c>
      <c r="U504" s="27" t="s">
        <v>4748</v>
      </c>
      <c r="V504" s="30">
        <v>20411.336781999998</v>
      </c>
      <c r="W504" s="32" t="s">
        <v>2001</v>
      </c>
      <c r="X504" s="30" t="s">
        <v>4748</v>
      </c>
      <c r="Y504" s="32" t="s">
        <v>2001</v>
      </c>
      <c r="Z504" s="30">
        <v>10567.130955000001</v>
      </c>
      <c r="AA504" s="32" t="s">
        <v>4748</v>
      </c>
      <c r="AB504" s="30">
        <v>4374</v>
      </c>
      <c r="AC504" s="27" t="s">
        <v>2001</v>
      </c>
      <c r="AD504" s="30" t="s">
        <v>4748</v>
      </c>
      <c r="AE504" s="27" t="s">
        <v>2001</v>
      </c>
      <c r="AF504" s="30">
        <v>2491</v>
      </c>
      <c r="AG504" s="27" t="s">
        <v>4748</v>
      </c>
      <c r="AH504" s="25" t="s">
        <v>4748</v>
      </c>
      <c r="AI504" s="25" t="s">
        <v>4748</v>
      </c>
      <c r="AJ504" s="25" t="s">
        <v>4748</v>
      </c>
      <c r="AK504" s="25" t="s">
        <v>4748</v>
      </c>
      <c r="AL504" s="25" t="s">
        <v>4748</v>
      </c>
      <c r="AM504" s="25" t="s">
        <v>4748</v>
      </c>
      <c r="AN504" s="49">
        <v>18.509705567355716</v>
      </c>
      <c r="AO504" s="49" t="s">
        <v>4748</v>
      </c>
      <c r="AP504" s="49">
        <v>24.225350108018485</v>
      </c>
      <c r="AQ504" s="49">
        <v>61.790390947806664</v>
      </c>
      <c r="AR504" s="49" t="s">
        <v>4748</v>
      </c>
      <c r="AS504" s="49">
        <v>63.582023342411773</v>
      </c>
      <c r="AT504" s="28" t="s">
        <v>4748</v>
      </c>
      <c r="AU504" s="28" t="s">
        <v>4748</v>
      </c>
      <c r="AV504" s="28">
        <v>2000</v>
      </c>
    </row>
    <row r="505" spans="1:48" x14ac:dyDescent="0.25">
      <c r="A505" s="162">
        <v>502</v>
      </c>
      <c r="B505" s="3" t="s">
        <v>2783</v>
      </c>
      <c r="C505" s="3" t="s">
        <v>2176</v>
      </c>
      <c r="D505" s="28">
        <v>19500</v>
      </c>
      <c r="E505" s="25">
        <v>-18.75</v>
      </c>
      <c r="F505" s="25">
        <v>30</v>
      </c>
      <c r="G505" s="25">
        <v>30</v>
      </c>
      <c r="H505" s="28">
        <v>85800000000</v>
      </c>
      <c r="I505" s="51">
        <v>4.3999999999999995</v>
      </c>
      <c r="J505" s="51">
        <v>97.909099999999995</v>
      </c>
      <c r="K505" s="28">
        <v>515</v>
      </c>
      <c r="L505" s="28">
        <v>10110000</v>
      </c>
      <c r="M505" s="51">
        <v>13.122476446837148</v>
      </c>
      <c r="N505" s="51">
        <v>1.2536434498401707</v>
      </c>
      <c r="O505" s="51" t="s">
        <v>4942</v>
      </c>
      <c r="P505" s="30" t="s">
        <v>4748</v>
      </c>
      <c r="Q505" s="27" t="s">
        <v>2001</v>
      </c>
      <c r="R505" s="30">
        <v>163383.86616800001</v>
      </c>
      <c r="S505" s="27" t="s">
        <v>2001</v>
      </c>
      <c r="T505" s="30">
        <v>118486.42749099999</v>
      </c>
      <c r="U505" s="27">
        <v>-0.27479725954601952</v>
      </c>
      <c r="V505" s="30" t="s">
        <v>4748</v>
      </c>
      <c r="W505" s="32" t="s">
        <v>2001</v>
      </c>
      <c r="X505" s="30">
        <v>7046.9350789999999</v>
      </c>
      <c r="Y505" s="32" t="s">
        <v>2001</v>
      </c>
      <c r="Z505" s="30">
        <v>6536.4099310000001</v>
      </c>
      <c r="AA505" s="32">
        <v>-7.2446410003318223E-2</v>
      </c>
      <c r="AB505" s="30" t="s">
        <v>4748</v>
      </c>
      <c r="AC505" s="27" t="s">
        <v>2001</v>
      </c>
      <c r="AD505" s="30">
        <v>1602</v>
      </c>
      <c r="AE505" s="27" t="s">
        <v>2001</v>
      </c>
      <c r="AF505" s="30">
        <v>1486</v>
      </c>
      <c r="AG505" s="27">
        <v>-7.2409488139825215E-2</v>
      </c>
      <c r="AH505" s="25" t="s">
        <v>4748</v>
      </c>
      <c r="AI505" s="25" t="s">
        <v>4748</v>
      </c>
      <c r="AJ505" s="25">
        <v>3.1110870241039401</v>
      </c>
      <c r="AK505" s="25" t="s">
        <v>4748</v>
      </c>
      <c r="AL505" s="25" t="s">
        <v>4748</v>
      </c>
      <c r="AM505" s="25">
        <v>9.5669939785889291</v>
      </c>
      <c r="AN505" s="49" t="s">
        <v>4748</v>
      </c>
      <c r="AO505" s="49">
        <v>16.908726014962426</v>
      </c>
      <c r="AP505" s="49">
        <v>23.084468126172165</v>
      </c>
      <c r="AQ505" s="49" t="s">
        <v>4748</v>
      </c>
      <c r="AR505" s="49">
        <v>29.66059692185982</v>
      </c>
      <c r="AS505" s="49">
        <v>37.264277231533434</v>
      </c>
      <c r="AT505" s="28" t="s">
        <v>4748</v>
      </c>
      <c r="AU505" s="28" t="s">
        <v>4748</v>
      </c>
      <c r="AV505" s="28">
        <v>750</v>
      </c>
    </row>
    <row r="506" spans="1:48" x14ac:dyDescent="0.25">
      <c r="A506" s="162">
        <v>503</v>
      </c>
      <c r="B506" s="3" t="s">
        <v>2786</v>
      </c>
      <c r="C506" s="3" t="s">
        <v>2176</v>
      </c>
      <c r="D506" s="28">
        <v>16000</v>
      </c>
      <c r="E506" s="25">
        <v>-0.62111799999999995</v>
      </c>
      <c r="F506" s="25">
        <v>0</v>
      </c>
      <c r="G506" s="25">
        <v>31.147539999999999</v>
      </c>
      <c r="H506" s="28">
        <v>616784320000</v>
      </c>
      <c r="I506" s="51">
        <v>38.549019999999999</v>
      </c>
      <c r="J506" s="51">
        <v>27.653759999999998</v>
      </c>
      <c r="K506" s="28">
        <v>1690</v>
      </c>
      <c r="L506" s="28">
        <v>25819000</v>
      </c>
      <c r="M506" s="51">
        <v>6.4051240992794236</v>
      </c>
      <c r="N506" s="51">
        <v>0.97507441039330889</v>
      </c>
      <c r="O506" s="51">
        <v>0.3769537</v>
      </c>
      <c r="P506" s="30">
        <v>567057.26396400004</v>
      </c>
      <c r="Q506" s="27" t="s">
        <v>2001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2001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2001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4748</v>
      </c>
      <c r="AI506" s="25">
        <v>9.6202092797709842</v>
      </c>
      <c r="AJ506" s="25">
        <v>10.236085850886347</v>
      </c>
      <c r="AK506" s="25" t="s">
        <v>4748</v>
      </c>
      <c r="AL506" s="25">
        <v>12.399269474022102</v>
      </c>
      <c r="AM506" s="25">
        <v>14.307097228232497</v>
      </c>
      <c r="AN506" s="49">
        <v>14.211001986761607</v>
      </c>
      <c r="AO506" s="49">
        <v>13.346097004224999</v>
      </c>
      <c r="AP506" s="49">
        <v>17.827461608225903</v>
      </c>
      <c r="AQ506" s="49">
        <v>2.6392795195148344</v>
      </c>
      <c r="AR506" s="49">
        <v>8.0744985529250073</v>
      </c>
      <c r="AS506" s="49">
        <v>26.820450579895127</v>
      </c>
      <c r="AT506" s="28" t="s">
        <v>4748</v>
      </c>
      <c r="AU506" s="28">
        <v>2000</v>
      </c>
      <c r="AV506" s="28">
        <v>1500</v>
      </c>
    </row>
    <row r="507" spans="1:48" x14ac:dyDescent="0.25">
      <c r="A507" s="162">
        <v>504</v>
      </c>
      <c r="B507" s="3" t="s">
        <v>4094</v>
      </c>
      <c r="C507" s="3" t="s">
        <v>2176</v>
      </c>
      <c r="D507" s="6" t="s">
        <v>4942</v>
      </c>
      <c r="E507" s="171" t="s">
        <v>4942</v>
      </c>
      <c r="F507" s="171" t="s">
        <v>4942</v>
      </c>
      <c r="G507" s="171" t="s">
        <v>4942</v>
      </c>
      <c r="H507" s="6" t="s">
        <v>4942</v>
      </c>
      <c r="I507" s="154">
        <v>6</v>
      </c>
      <c r="J507" s="154">
        <v>94.834999999999994</v>
      </c>
      <c r="K507" s="6">
        <v>0</v>
      </c>
      <c r="L507" s="6" t="s">
        <v>4942</v>
      </c>
      <c r="M507" s="154" t="s">
        <v>4942</v>
      </c>
      <c r="N507" s="154" t="s">
        <v>4942</v>
      </c>
      <c r="O507" s="154" t="s">
        <v>4942</v>
      </c>
      <c r="P507" s="172" t="s">
        <v>4748</v>
      </c>
      <c r="Q507" s="168" t="s">
        <v>2001</v>
      </c>
      <c r="R507" s="172">
        <v>194308.393167</v>
      </c>
      <c r="S507" s="168" t="s">
        <v>2001</v>
      </c>
      <c r="T507" s="172" t="s">
        <v>4748</v>
      </c>
      <c r="U507" s="168" t="s">
        <v>4748</v>
      </c>
      <c r="V507" s="172" t="s">
        <v>4748</v>
      </c>
      <c r="W507" s="173" t="s">
        <v>2001</v>
      </c>
      <c r="X507" s="172">
        <v>3921.6605420000001</v>
      </c>
      <c r="Y507" s="173" t="s">
        <v>2001</v>
      </c>
      <c r="Z507" s="172" t="s">
        <v>4748</v>
      </c>
      <c r="AA507" s="173" t="s">
        <v>4748</v>
      </c>
      <c r="AB507" s="172" t="s">
        <v>4748</v>
      </c>
      <c r="AC507" s="168" t="s">
        <v>2001</v>
      </c>
      <c r="AD507" s="172">
        <v>523</v>
      </c>
      <c r="AE507" s="168" t="s">
        <v>2001</v>
      </c>
      <c r="AF507" s="172" t="s">
        <v>4748</v>
      </c>
      <c r="AG507" s="168" t="s">
        <v>4748</v>
      </c>
      <c r="AH507" s="171" t="s">
        <v>4748</v>
      </c>
      <c r="AI507" s="171" t="s">
        <v>4748</v>
      </c>
      <c r="AJ507" s="171" t="s">
        <v>4748</v>
      </c>
      <c r="AK507" s="171" t="s">
        <v>4748</v>
      </c>
      <c r="AL507" s="171" t="s">
        <v>4748</v>
      </c>
      <c r="AM507" s="171" t="s">
        <v>4748</v>
      </c>
      <c r="AN507" s="170" t="s">
        <v>4748</v>
      </c>
      <c r="AO507" s="170">
        <v>15.258674503842972</v>
      </c>
      <c r="AP507" s="170" t="s">
        <v>4748</v>
      </c>
      <c r="AQ507" s="170" t="s">
        <v>4748</v>
      </c>
      <c r="AR507" s="170">
        <v>3.474770870592478</v>
      </c>
      <c r="AS507" s="170" t="s">
        <v>4748</v>
      </c>
      <c r="AT507" s="6" t="s">
        <v>4748</v>
      </c>
      <c r="AU507" s="6" t="s">
        <v>4748</v>
      </c>
      <c r="AV507" s="6" t="s">
        <v>4748</v>
      </c>
    </row>
    <row r="508" spans="1:48" x14ac:dyDescent="0.25">
      <c r="A508" s="162">
        <v>505</v>
      </c>
      <c r="B508" s="3" t="s">
        <v>2789</v>
      </c>
      <c r="C508" s="3" t="s">
        <v>2176</v>
      </c>
      <c r="D508" s="28">
        <v>11000</v>
      </c>
      <c r="E508" s="25">
        <v>-14.0625</v>
      </c>
      <c r="F508" s="25">
        <v>-1.785714</v>
      </c>
      <c r="G508" s="25">
        <v>-20.863309999999998</v>
      </c>
      <c r="H508" s="28">
        <v>102271950000</v>
      </c>
      <c r="I508" s="51">
        <v>9.2974499999999995</v>
      </c>
      <c r="J508" s="51">
        <v>18.881360000000001</v>
      </c>
      <c r="K508" s="28">
        <v>185</v>
      </c>
      <c r="L508" s="28">
        <v>1982000</v>
      </c>
      <c r="M508" s="51">
        <v>16.675004168751045</v>
      </c>
      <c r="N508" s="51">
        <v>0.90284416825830238</v>
      </c>
      <c r="O508" s="51" t="s">
        <v>4942</v>
      </c>
      <c r="P508" s="30">
        <v>104428.958379</v>
      </c>
      <c r="Q508" s="27" t="s">
        <v>2001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2001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2001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4748</v>
      </c>
      <c r="AI508" s="25">
        <v>3.101730533861315</v>
      </c>
      <c r="AJ508" s="25">
        <v>4.0946969256456818</v>
      </c>
      <c r="AK508" s="25" t="s">
        <v>4748</v>
      </c>
      <c r="AL508" s="25">
        <v>3.2719587566935884</v>
      </c>
      <c r="AM508" s="25">
        <v>4.4499707953639795</v>
      </c>
      <c r="AN508" s="49">
        <v>39.217986583150463</v>
      </c>
      <c r="AO508" s="49">
        <v>34.985020328402513</v>
      </c>
      <c r="AP508" s="49">
        <v>39.164283996441242</v>
      </c>
      <c r="AQ508" s="49">
        <v>0</v>
      </c>
      <c r="AR508" s="49">
        <v>0</v>
      </c>
      <c r="AS508" s="49">
        <v>0</v>
      </c>
      <c r="AT508" s="28" t="s">
        <v>4748</v>
      </c>
      <c r="AU508" s="28">
        <v>500</v>
      </c>
      <c r="AV508" s="28" t="s">
        <v>4748</v>
      </c>
    </row>
    <row r="509" spans="1:48" x14ac:dyDescent="0.25">
      <c r="A509" s="162">
        <v>506</v>
      </c>
      <c r="B509" s="3" t="s">
        <v>410</v>
      </c>
      <c r="C509" s="3" t="s">
        <v>694</v>
      </c>
      <c r="D509" s="6">
        <v>10900</v>
      </c>
      <c r="E509" s="171">
        <v>-9.1666670000000003</v>
      </c>
      <c r="F509" s="171">
        <v>-6.0344829999999998</v>
      </c>
      <c r="G509" s="171">
        <v>-7.6271190000000004</v>
      </c>
      <c r="H509" s="6">
        <v>10900000000</v>
      </c>
      <c r="I509" s="154">
        <v>1</v>
      </c>
      <c r="J509" s="154">
        <v>98.325699999999998</v>
      </c>
      <c r="K509" s="6">
        <v>320</v>
      </c>
      <c r="L509" s="6">
        <v>3788000</v>
      </c>
      <c r="M509" s="154">
        <v>16.118937600467842</v>
      </c>
      <c r="N509" s="154">
        <v>0.72643730580721322</v>
      </c>
      <c r="O509" s="154" t="s">
        <v>4942</v>
      </c>
      <c r="P509" s="172">
        <v>22543.297172999999</v>
      </c>
      <c r="Q509" s="168">
        <v>9.3210681371662663E-3</v>
      </c>
      <c r="R509" s="172">
        <v>21081.059024999999</v>
      </c>
      <c r="S509" s="168">
        <v>-6.4863543996186879E-2</v>
      </c>
      <c r="T509" s="172">
        <v>21787.953935000001</v>
      </c>
      <c r="U509" s="168">
        <v>3.3532229531813229E-2</v>
      </c>
      <c r="V509" s="172">
        <v>1800.8153890000001</v>
      </c>
      <c r="W509" s="173">
        <v>2.0013688729543677E-2</v>
      </c>
      <c r="X509" s="172">
        <v>1822.3762340000001</v>
      </c>
      <c r="Y509" s="173">
        <v>1.1972823606295702E-2</v>
      </c>
      <c r="Z509" s="172">
        <v>1738.1338619999999</v>
      </c>
      <c r="AA509" s="173">
        <v>-4.6226662984456018E-2</v>
      </c>
      <c r="AB509" s="172">
        <v>1301</v>
      </c>
      <c r="AC509" s="168">
        <v>-0.26288951841359776</v>
      </c>
      <c r="AD509" s="172">
        <v>1482</v>
      </c>
      <c r="AE509" s="168">
        <v>0.13912375096079943</v>
      </c>
      <c r="AF509" s="172">
        <v>1474</v>
      </c>
      <c r="AG509" s="168">
        <v>-5.3981106612685558E-3</v>
      </c>
      <c r="AH509" s="171">
        <v>9.1822609046093788</v>
      </c>
      <c r="AI509" s="171">
        <v>9.3848357430338272</v>
      </c>
      <c r="AJ509" s="171">
        <v>8.9180723777354292</v>
      </c>
      <c r="AK509" s="171">
        <v>8.1667790489405139</v>
      </c>
      <c r="AL509" s="171">
        <v>9.5518197527123672</v>
      </c>
      <c r="AM509" s="171">
        <v>9.3898096579416528</v>
      </c>
      <c r="AN509" s="170">
        <v>37.98966165099047</v>
      </c>
      <c r="AO509" s="170">
        <v>40.719314166428603</v>
      </c>
      <c r="AP509" s="170">
        <v>40.190432337629233</v>
      </c>
      <c r="AQ509" s="170">
        <v>0</v>
      </c>
      <c r="AR509" s="170">
        <v>0</v>
      </c>
      <c r="AS509" s="170">
        <v>0</v>
      </c>
      <c r="AT509" s="6">
        <v>1300</v>
      </c>
      <c r="AU509" s="6">
        <v>1300</v>
      </c>
      <c r="AV509" s="6">
        <v>1300</v>
      </c>
    </row>
    <row r="510" spans="1:48" x14ac:dyDescent="0.25">
      <c r="A510" s="162">
        <v>507</v>
      </c>
      <c r="B510" s="3" t="s">
        <v>2792</v>
      </c>
      <c r="C510" s="3" t="s">
        <v>2176</v>
      </c>
      <c r="D510" s="28">
        <v>11300</v>
      </c>
      <c r="E510" s="25">
        <v>130.6122</v>
      </c>
      <c r="F510" s="25">
        <v>130.6122</v>
      </c>
      <c r="G510" s="25">
        <v>13</v>
      </c>
      <c r="H510" s="28">
        <v>102830000000</v>
      </c>
      <c r="I510" s="51">
        <v>9.1</v>
      </c>
      <c r="J510" s="51">
        <v>84.224170000000001</v>
      </c>
      <c r="K510" s="28">
        <v>341</v>
      </c>
      <c r="L510" s="28">
        <v>2591000</v>
      </c>
      <c r="M510" s="51">
        <v>9.0544871794871788</v>
      </c>
      <c r="N510" s="51">
        <v>1.0415758691054973</v>
      </c>
      <c r="O510" s="51" t="s">
        <v>4942</v>
      </c>
      <c r="P510" s="30">
        <v>362368.787449</v>
      </c>
      <c r="Q510" s="27" t="s">
        <v>2001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2001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4748</v>
      </c>
      <c r="AC510" s="27" t="s">
        <v>2001</v>
      </c>
      <c r="AD510" s="30">
        <v>1364</v>
      </c>
      <c r="AE510" s="27" t="s">
        <v>2001</v>
      </c>
      <c r="AF510" s="30">
        <v>1248</v>
      </c>
      <c r="AG510" s="27">
        <v>-8.5043988269794715E-2</v>
      </c>
      <c r="AH510" s="25" t="s">
        <v>4748</v>
      </c>
      <c r="AI510" s="25">
        <v>3.1695371866148196</v>
      </c>
      <c r="AJ510" s="25">
        <v>3.4886601913142359</v>
      </c>
      <c r="AK510" s="25" t="s">
        <v>4748</v>
      </c>
      <c r="AL510" s="25">
        <v>8.0717409191482226</v>
      </c>
      <c r="AM510" s="25">
        <v>11.490229851070971</v>
      </c>
      <c r="AN510" s="49">
        <v>11.786232776742944</v>
      </c>
      <c r="AO510" s="49">
        <v>12.219029441878105</v>
      </c>
      <c r="AP510" s="49">
        <v>11.37500626375736</v>
      </c>
      <c r="AQ510" s="49">
        <v>18.535084217654635</v>
      </c>
      <c r="AR510" s="49">
        <v>44.99872313301794</v>
      </c>
      <c r="AS510" s="49">
        <v>19.817022480725026</v>
      </c>
      <c r="AT510" s="28" t="s">
        <v>4748</v>
      </c>
      <c r="AU510" s="28">
        <v>850</v>
      </c>
      <c r="AV510" s="28">
        <v>850</v>
      </c>
    </row>
    <row r="511" spans="1:48" x14ac:dyDescent="0.25">
      <c r="A511" s="162">
        <v>508</v>
      </c>
      <c r="B511" s="3" t="s">
        <v>2795</v>
      </c>
      <c r="C511" s="3" t="s">
        <v>2176</v>
      </c>
      <c r="D511" s="28">
        <v>45800</v>
      </c>
      <c r="E511" s="25">
        <v>29.01408</v>
      </c>
      <c r="F511" s="25">
        <v>239.2593</v>
      </c>
      <c r="G511" s="25">
        <v>205.33330000000001</v>
      </c>
      <c r="H511" s="28">
        <v>278921954200</v>
      </c>
      <c r="I511" s="51">
        <v>6.0899899999999993</v>
      </c>
      <c r="J511" s="51">
        <v>81.105419999999995</v>
      </c>
      <c r="K511" s="28">
        <v>30</v>
      </c>
      <c r="L511" s="28">
        <v>1199000</v>
      </c>
      <c r="M511" s="51">
        <v>69.288956127080183</v>
      </c>
      <c r="N511" s="51">
        <v>4.3946903417318932</v>
      </c>
      <c r="O511" s="51" t="s">
        <v>4942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9">
        <v>4.9457991819597424</v>
      </c>
      <c r="AO511" s="49">
        <v>6.2964841127204689</v>
      </c>
      <c r="AP511" s="49">
        <v>4.6666212579630333</v>
      </c>
      <c r="AQ511" s="49">
        <v>234.60881780023675</v>
      </c>
      <c r="AR511" s="49">
        <v>331.94026495822345</v>
      </c>
      <c r="AS511" s="49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62">
        <v>509</v>
      </c>
      <c r="B512" s="3" t="s">
        <v>4409</v>
      </c>
      <c r="C512" s="3" t="s">
        <v>2176</v>
      </c>
      <c r="D512" s="28">
        <v>11200</v>
      </c>
      <c r="E512" s="25" t="s">
        <v>4942</v>
      </c>
      <c r="F512" s="25" t="s">
        <v>4942</v>
      </c>
      <c r="G512" s="25" t="s">
        <v>4942</v>
      </c>
      <c r="H512" s="28">
        <v>112000000000</v>
      </c>
      <c r="I512" s="51">
        <v>10</v>
      </c>
      <c r="J512" s="51">
        <v>100</v>
      </c>
      <c r="K512" s="28" t="s">
        <v>4942</v>
      </c>
      <c r="L512" s="28" t="s">
        <v>4942</v>
      </c>
      <c r="M512" s="51">
        <v>17.445482866043612</v>
      </c>
      <c r="N512" s="51">
        <v>0.95062621981507833</v>
      </c>
      <c r="O512" s="51" t="s">
        <v>4942</v>
      </c>
      <c r="P512" s="30" t="s">
        <v>4748</v>
      </c>
      <c r="Q512" s="27" t="s">
        <v>2001</v>
      </c>
      <c r="R512" s="30">
        <v>139499.468589</v>
      </c>
      <c r="S512" s="27" t="s">
        <v>2001</v>
      </c>
      <c r="T512" s="30">
        <v>143686.320182</v>
      </c>
      <c r="U512" s="27">
        <v>3.0013387401033775E-2</v>
      </c>
      <c r="V512" s="30" t="s">
        <v>4748</v>
      </c>
      <c r="W512" s="32" t="s">
        <v>2001</v>
      </c>
      <c r="X512" s="30">
        <v>183.26487599999999</v>
      </c>
      <c r="Y512" s="32" t="s">
        <v>2001</v>
      </c>
      <c r="Z512" s="30">
        <v>4139.2609949999996</v>
      </c>
      <c r="AA512" s="32">
        <v>21.586221022516064</v>
      </c>
      <c r="AB512" s="30" t="s">
        <v>4748</v>
      </c>
      <c r="AC512" s="27" t="s">
        <v>2001</v>
      </c>
      <c r="AD512" s="30">
        <v>18</v>
      </c>
      <c r="AE512" s="27" t="s">
        <v>2001</v>
      </c>
      <c r="AF512" s="30">
        <v>414</v>
      </c>
      <c r="AG512" s="27">
        <v>22</v>
      </c>
      <c r="AH512" s="25" t="s">
        <v>4748</v>
      </c>
      <c r="AI512" s="25" t="s">
        <v>4748</v>
      </c>
      <c r="AJ512" s="25">
        <v>3.0088988658942966</v>
      </c>
      <c r="AK512" s="25" t="s">
        <v>4748</v>
      </c>
      <c r="AL512" s="25" t="s">
        <v>4748</v>
      </c>
      <c r="AM512" s="25">
        <v>3.6949938208249988</v>
      </c>
      <c r="AN512" s="49" t="s">
        <v>4748</v>
      </c>
      <c r="AO512" s="49">
        <v>21.14788989047538</v>
      </c>
      <c r="AP512" s="49">
        <v>19.897402243154893</v>
      </c>
      <c r="AQ512" s="49" t="s">
        <v>4748</v>
      </c>
      <c r="AR512" s="49">
        <v>0.23822723700574985</v>
      </c>
      <c r="AS512" s="49">
        <v>0</v>
      </c>
      <c r="AT512" s="28" t="s">
        <v>4748</v>
      </c>
      <c r="AU512" s="28" t="s">
        <v>4748</v>
      </c>
      <c r="AV512" s="28">
        <v>300</v>
      </c>
    </row>
    <row r="513" spans="1:48" x14ac:dyDescent="0.25">
      <c r="A513" s="162">
        <v>510</v>
      </c>
      <c r="B513" s="3" t="s">
        <v>4412</v>
      </c>
      <c r="C513" s="165" t="s">
        <v>2176</v>
      </c>
      <c r="D513" s="6">
        <v>12900</v>
      </c>
      <c r="E513" s="166">
        <v>12.173909999999999</v>
      </c>
      <c r="F513" s="166">
        <v>12.173909999999999</v>
      </c>
      <c r="G513" s="166">
        <v>-60.550460000000001</v>
      </c>
      <c r="H513" s="6">
        <v>129000000000</v>
      </c>
      <c r="I513" s="154">
        <v>10</v>
      </c>
      <c r="J513" s="154">
        <v>79.918999999999997</v>
      </c>
      <c r="K513" s="6">
        <v>355</v>
      </c>
      <c r="L513" s="6">
        <v>3655500</v>
      </c>
      <c r="M513" s="154">
        <v>34.491978609625669</v>
      </c>
      <c r="N513" s="154">
        <v>1.5664509905926327</v>
      </c>
      <c r="O513" s="154" t="s">
        <v>4942</v>
      </c>
      <c r="P513" s="167" t="s">
        <v>4748</v>
      </c>
      <c r="Q513" s="168" t="s">
        <v>2001</v>
      </c>
      <c r="R513" s="167">
        <v>1788.5690569999999</v>
      </c>
      <c r="S513" s="168" t="s">
        <v>2001</v>
      </c>
      <c r="T513" s="167">
        <v>8566.9856820000005</v>
      </c>
      <c r="U513" s="168">
        <v>3.789854575908612</v>
      </c>
      <c r="V513" s="167" t="s">
        <v>4748</v>
      </c>
      <c r="W513" s="169" t="s">
        <v>2001</v>
      </c>
      <c r="X513" s="167">
        <v>10196.661332</v>
      </c>
      <c r="Y513" s="169" t="s">
        <v>2001</v>
      </c>
      <c r="Z513" s="167">
        <v>3738.7673009999999</v>
      </c>
      <c r="AA513" s="169">
        <v>-0.63333416897286832</v>
      </c>
      <c r="AB513" s="167" t="s">
        <v>4748</v>
      </c>
      <c r="AC513" s="168" t="s">
        <v>2001</v>
      </c>
      <c r="AD513" s="167">
        <v>1020</v>
      </c>
      <c r="AE513" s="168" t="s">
        <v>2001</v>
      </c>
      <c r="AF513" s="167">
        <v>374</v>
      </c>
      <c r="AG513" s="168">
        <v>-0.6333333333333333</v>
      </c>
      <c r="AH513" s="166" t="s">
        <v>4748</v>
      </c>
      <c r="AI513" s="166" t="s">
        <v>4748</v>
      </c>
      <c r="AJ513" s="166">
        <v>4.419439868953571</v>
      </c>
      <c r="AK513" s="166" t="s">
        <v>4748</v>
      </c>
      <c r="AL513" s="166" t="s">
        <v>4748</v>
      </c>
      <c r="AM513" s="166">
        <v>4.6454482991432098</v>
      </c>
      <c r="AN513" s="170" t="s">
        <v>4748</v>
      </c>
      <c r="AO513" s="170" t="s">
        <v>4748</v>
      </c>
      <c r="AP513" s="170" t="s">
        <v>4748</v>
      </c>
      <c r="AQ513" s="170" t="s">
        <v>4748</v>
      </c>
      <c r="AR513" s="170">
        <v>0</v>
      </c>
      <c r="AS513" s="170">
        <v>0</v>
      </c>
      <c r="AT513" s="6" t="s">
        <v>4748</v>
      </c>
      <c r="AU513" s="6" t="s">
        <v>4748</v>
      </c>
      <c r="AV513" s="6">
        <v>0</v>
      </c>
    </row>
    <row r="514" spans="1:48" x14ac:dyDescent="0.25">
      <c r="A514" s="162">
        <v>511</v>
      </c>
      <c r="B514" s="3" t="s">
        <v>2797</v>
      </c>
      <c r="C514" s="3" t="s">
        <v>2176</v>
      </c>
      <c r="D514" s="28" t="s">
        <v>4942</v>
      </c>
      <c r="E514" s="25" t="s">
        <v>4942</v>
      </c>
      <c r="F514" s="25" t="s">
        <v>4942</v>
      </c>
      <c r="G514" s="25" t="s">
        <v>4942</v>
      </c>
      <c r="H514" s="28" t="s">
        <v>4942</v>
      </c>
      <c r="I514" s="51">
        <v>1.27</v>
      </c>
      <c r="J514" s="51">
        <v>46.725200000000001</v>
      </c>
      <c r="K514" s="28" t="s">
        <v>4942</v>
      </c>
      <c r="L514" s="28" t="s">
        <v>4942</v>
      </c>
      <c r="M514" s="51" t="s">
        <v>4942</v>
      </c>
      <c r="N514" s="51" t="s">
        <v>4942</v>
      </c>
      <c r="O514" s="51" t="s">
        <v>4942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4748</v>
      </c>
      <c r="AL514" s="25" t="s">
        <v>4748</v>
      </c>
      <c r="AM514" s="25" t="s">
        <v>4748</v>
      </c>
      <c r="AN514" s="49">
        <v>14.504303220057812</v>
      </c>
      <c r="AO514" s="49">
        <v>12.004579434428065</v>
      </c>
      <c r="AP514" s="49">
        <v>8.7303969398527244</v>
      </c>
      <c r="AQ514" s="49" t="s">
        <v>4748</v>
      </c>
      <c r="AR514" s="49" t="s">
        <v>4748</v>
      </c>
      <c r="AS514" s="49" t="s">
        <v>4748</v>
      </c>
      <c r="AT514" s="28">
        <v>0</v>
      </c>
      <c r="AU514" s="28">
        <v>0</v>
      </c>
      <c r="AV514" s="28">
        <v>0</v>
      </c>
    </row>
    <row r="515" spans="1:48" x14ac:dyDescent="0.25">
      <c r="A515" s="162">
        <v>512</v>
      </c>
      <c r="B515" s="3" t="s">
        <v>411</v>
      </c>
      <c r="C515" s="3" t="s">
        <v>694</v>
      </c>
      <c r="D515" s="6">
        <v>45500</v>
      </c>
      <c r="E515" s="171">
        <v>10.97561</v>
      </c>
      <c r="F515" s="171">
        <v>9.9033820000000006</v>
      </c>
      <c r="G515" s="171">
        <v>19.109950000000001</v>
      </c>
      <c r="H515" s="6">
        <v>542392760000</v>
      </c>
      <c r="I515" s="154">
        <v>11.920719999999999</v>
      </c>
      <c r="J515" s="154">
        <v>81.805629999999994</v>
      </c>
      <c r="K515" s="6">
        <v>120</v>
      </c>
      <c r="L515" s="6">
        <v>5244000</v>
      </c>
      <c r="M515" s="154">
        <v>20.469237566765226</v>
      </c>
      <c r="N515" s="154">
        <v>3.6131429832884714</v>
      </c>
      <c r="O515" s="154" t="s">
        <v>4942</v>
      </c>
      <c r="P515" s="172">
        <v>85183.276194000005</v>
      </c>
      <c r="Q515" s="168">
        <v>-0.24264126447538592</v>
      </c>
      <c r="R515" s="172">
        <v>87543.607434000005</v>
      </c>
      <c r="S515" s="168">
        <v>2.7708857248275764E-2</v>
      </c>
      <c r="T515" s="172">
        <v>104251.282519</v>
      </c>
      <c r="U515" s="168">
        <v>0.19084974419858214</v>
      </c>
      <c r="V515" s="172">
        <v>20618.873903</v>
      </c>
      <c r="W515" s="173">
        <v>-0.3145415170953979</v>
      </c>
      <c r="X515" s="172">
        <v>16885.513516999999</v>
      </c>
      <c r="Y515" s="173">
        <v>-0.18106519316056369</v>
      </c>
      <c r="Z515" s="172">
        <v>26765.461562</v>
      </c>
      <c r="AA515" s="173">
        <v>0.58511386313795344</v>
      </c>
      <c r="AB515" s="172">
        <v>1598</v>
      </c>
      <c r="AC515" s="168">
        <v>-0.34048699958728845</v>
      </c>
      <c r="AD515" s="172">
        <v>1303</v>
      </c>
      <c r="AE515" s="168">
        <v>-0.18460575719649563</v>
      </c>
      <c r="AF515" s="172">
        <v>2133</v>
      </c>
      <c r="AG515" s="168">
        <v>0.63699155794320794</v>
      </c>
      <c r="AH515" s="171">
        <v>7.3095167210094365</v>
      </c>
      <c r="AI515" s="171">
        <v>6.427886031292573</v>
      </c>
      <c r="AJ515" s="171">
        <v>10.427228874264213</v>
      </c>
      <c r="AK515" s="171">
        <v>8.8635138136338316</v>
      </c>
      <c r="AL515" s="171">
        <v>7.4849154170471763</v>
      </c>
      <c r="AM515" s="171">
        <v>12.00952105440853</v>
      </c>
      <c r="AN515" s="170">
        <v>35.248220302795652</v>
      </c>
      <c r="AO515" s="170">
        <v>31.751049140801857</v>
      </c>
      <c r="AP515" s="170">
        <v>50.543396402242593</v>
      </c>
      <c r="AQ515" s="170">
        <v>0</v>
      </c>
      <c r="AR515" s="170">
        <v>0</v>
      </c>
      <c r="AS515" s="170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62">
        <v>513</v>
      </c>
      <c r="B516" s="3" t="s">
        <v>2800</v>
      </c>
      <c r="C516" s="3" t="s">
        <v>2176</v>
      </c>
      <c r="D516" s="28">
        <v>8000</v>
      </c>
      <c r="E516" s="25">
        <v>-10.112360000000001</v>
      </c>
      <c r="F516" s="25">
        <v>-11.11111</v>
      </c>
      <c r="G516" s="25" t="s">
        <v>4942</v>
      </c>
      <c r="H516" s="28">
        <v>139830680000</v>
      </c>
      <c r="I516" s="51">
        <v>17.478839999999998</v>
      </c>
      <c r="J516" s="51">
        <v>100</v>
      </c>
      <c r="K516" s="28">
        <v>170</v>
      </c>
      <c r="L516" s="28">
        <v>1409500</v>
      </c>
      <c r="M516" s="51">
        <v>17.857142857142858</v>
      </c>
      <c r="N516" s="51">
        <v>0.4639926169246994</v>
      </c>
      <c r="O516" s="51" t="s">
        <v>4942</v>
      </c>
      <c r="P516" s="30">
        <v>136261.47686299999</v>
      </c>
      <c r="Q516" s="27" t="s">
        <v>2001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2001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2001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4748</v>
      </c>
      <c r="AI516" s="25">
        <v>2.6066498450915616</v>
      </c>
      <c r="AJ516" s="25">
        <v>2.5013715367203613</v>
      </c>
      <c r="AK516" s="25" t="s">
        <v>4748</v>
      </c>
      <c r="AL516" s="25">
        <v>2.2722928308114887</v>
      </c>
      <c r="AM516" s="25">
        <v>2.7264450382169558</v>
      </c>
      <c r="AN516" s="49">
        <v>21.339934013217622</v>
      </c>
      <c r="AO516" s="49">
        <v>22.5712891231721</v>
      </c>
      <c r="AP516" s="49">
        <v>18.134323225132199</v>
      </c>
      <c r="AQ516" s="49">
        <v>13.554028637962551</v>
      </c>
      <c r="AR516" s="49">
        <v>11.118236951816472</v>
      </c>
      <c r="AS516" s="49">
        <v>15.624313601059031</v>
      </c>
      <c r="AT516" s="28" t="s">
        <v>4748</v>
      </c>
      <c r="AU516" s="28">
        <v>192</v>
      </c>
      <c r="AV516" s="28">
        <v>195.6</v>
      </c>
    </row>
    <row r="517" spans="1:48" x14ac:dyDescent="0.25">
      <c r="A517" s="162">
        <v>514</v>
      </c>
      <c r="B517" s="3" t="s">
        <v>2803</v>
      </c>
      <c r="C517" s="3" t="s">
        <v>2176</v>
      </c>
      <c r="D517" s="28">
        <v>86900</v>
      </c>
      <c r="E517" s="25">
        <v>-11.05425</v>
      </c>
      <c r="F517" s="25">
        <v>20.862310000000001</v>
      </c>
      <c r="G517" s="25">
        <v>-9.4791670000000003</v>
      </c>
      <c r="H517" s="28">
        <v>512371089999.99994</v>
      </c>
      <c r="I517" s="51">
        <v>5.8960999999999997</v>
      </c>
      <c r="J517" s="51" t="s">
        <v>4942</v>
      </c>
      <c r="K517" s="28">
        <v>405</v>
      </c>
      <c r="L517" s="28">
        <v>38571000</v>
      </c>
      <c r="M517" s="51">
        <v>22.965116279069768</v>
      </c>
      <c r="N517" s="51">
        <v>3.7314877471321295</v>
      </c>
      <c r="O517" s="51" t="s">
        <v>4942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9">
        <v>30.644350546463262</v>
      </c>
      <c r="AO517" s="49">
        <v>27.721877641138359</v>
      </c>
      <c r="AP517" s="49">
        <v>27.418840531097398</v>
      </c>
      <c r="AQ517" s="49">
        <v>50.789036830319148</v>
      </c>
      <c r="AR517" s="49">
        <v>56.797046297395937</v>
      </c>
      <c r="AS517" s="49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62">
        <v>515</v>
      </c>
      <c r="B518" s="3" t="s">
        <v>412</v>
      </c>
      <c r="C518" s="3" t="s">
        <v>694</v>
      </c>
      <c r="D518" s="6" t="s">
        <v>4942</v>
      </c>
      <c r="E518" s="171" t="s">
        <v>4942</v>
      </c>
      <c r="F518" s="171" t="s">
        <v>4942</v>
      </c>
      <c r="G518" s="171" t="s">
        <v>4942</v>
      </c>
      <c r="H518" s="6" t="s">
        <v>4942</v>
      </c>
      <c r="I518" s="154">
        <v>16.425000000000001</v>
      </c>
      <c r="J518" s="154">
        <v>44.889710000000001</v>
      </c>
      <c r="K518" s="6">
        <v>0</v>
      </c>
      <c r="L518" s="6" t="s">
        <v>4942</v>
      </c>
      <c r="M518" s="154" t="s">
        <v>4942</v>
      </c>
      <c r="N518" s="154" t="s">
        <v>4942</v>
      </c>
      <c r="O518" s="154" t="s">
        <v>4942</v>
      </c>
      <c r="P518" s="172">
        <v>781772.53214100003</v>
      </c>
      <c r="Q518" s="168">
        <v>8.4173185275588924E-3</v>
      </c>
      <c r="R518" s="172">
        <v>843273.33434099995</v>
      </c>
      <c r="S518" s="168">
        <v>7.8668410146837564E-2</v>
      </c>
      <c r="T518" s="172">
        <v>857984.29767200002</v>
      </c>
      <c r="U518" s="168">
        <v>1.7445071167222864E-2</v>
      </c>
      <c r="V518" s="172">
        <v>26448.643931999999</v>
      </c>
      <c r="W518" s="173">
        <v>-2.4794302128702261E-3</v>
      </c>
      <c r="X518" s="172">
        <v>33601.016263999998</v>
      </c>
      <c r="Y518" s="173">
        <v>0.27042491669474211</v>
      </c>
      <c r="Z518" s="172">
        <v>33701.376235999996</v>
      </c>
      <c r="AA518" s="173">
        <v>2.9868135895497801E-3</v>
      </c>
      <c r="AB518" s="172">
        <v>2120.5249199999998</v>
      </c>
      <c r="AC518" s="168">
        <v>7.5732630885740893E-3</v>
      </c>
      <c r="AD518" s="172">
        <v>1956.421337</v>
      </c>
      <c r="AE518" s="168">
        <v>-7.7388188864104368E-2</v>
      </c>
      <c r="AF518" s="172">
        <v>2052</v>
      </c>
      <c r="AG518" s="168">
        <v>4.8853823658742898E-2</v>
      </c>
      <c r="AH518" s="171">
        <v>7.3301588675642373</v>
      </c>
      <c r="AI518" s="171">
        <v>7.5535769023727717</v>
      </c>
      <c r="AJ518" s="171">
        <v>6.6351194900931905</v>
      </c>
      <c r="AK518" s="171">
        <v>11.651683691540324</v>
      </c>
      <c r="AL518" s="171">
        <v>10.598006098178079</v>
      </c>
      <c r="AM518" s="171">
        <v>9.9186100242040087</v>
      </c>
      <c r="AN518" s="170">
        <v>17.942924370064794</v>
      </c>
      <c r="AO518" s="170">
        <v>18.747500771685843</v>
      </c>
      <c r="AP518" s="170">
        <v>20.432194982665951</v>
      </c>
      <c r="AQ518" s="170">
        <v>0.11377809851553487</v>
      </c>
      <c r="AR518" s="170">
        <v>7.7003964277426562E-2</v>
      </c>
      <c r="AS518" s="170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62">
        <v>516</v>
      </c>
      <c r="B519" s="3" t="s">
        <v>413</v>
      </c>
      <c r="C519" s="3" t="s">
        <v>694</v>
      </c>
      <c r="D519" s="6">
        <v>1700</v>
      </c>
      <c r="E519" s="171">
        <v>-5.5555560000000002</v>
      </c>
      <c r="F519" s="171">
        <v>0</v>
      </c>
      <c r="G519" s="171">
        <v>-55.282609999999998</v>
      </c>
      <c r="H519" s="6">
        <v>59323801800</v>
      </c>
      <c r="I519" s="154">
        <v>34.896349999999998</v>
      </c>
      <c r="J519" s="154">
        <v>83.946039999999996</v>
      </c>
      <c r="K519" s="6">
        <v>26853.599999999999</v>
      </c>
      <c r="L519" s="6">
        <v>47474000</v>
      </c>
      <c r="M519" s="154" t="s">
        <v>4942</v>
      </c>
      <c r="N519" s="154">
        <v>0.16699964450403926</v>
      </c>
      <c r="O519" s="154">
        <v>0.70718380000000003</v>
      </c>
      <c r="P519" s="172">
        <v>187566.078155</v>
      </c>
      <c r="Q519" s="168">
        <v>0.13925997675935875</v>
      </c>
      <c r="R519" s="172">
        <v>275060.03161499999</v>
      </c>
      <c r="S519" s="168">
        <v>0.46647002656683556</v>
      </c>
      <c r="T519" s="172">
        <v>346101.28329300001</v>
      </c>
      <c r="U519" s="168">
        <v>0.2582754435854791</v>
      </c>
      <c r="V519" s="172">
        <v>33083.100932000001</v>
      </c>
      <c r="W519" s="173">
        <v>4.2768341506173275</v>
      </c>
      <c r="X519" s="172">
        <v>40620.911503000003</v>
      </c>
      <c r="Y519" s="173">
        <v>0.22784474123188891</v>
      </c>
      <c r="Z519" s="172">
        <v>38144.288525999997</v>
      </c>
      <c r="AA519" s="173">
        <v>-6.0969163058221837E-2</v>
      </c>
      <c r="AB519" s="172">
        <v>1513.9325678344185</v>
      </c>
      <c r="AC519" s="168">
        <v>3.2691146881287727</v>
      </c>
      <c r="AD519" s="172">
        <v>1163.9041099173555</v>
      </c>
      <c r="AE519" s="168">
        <v>-0.2312047876859904</v>
      </c>
      <c r="AF519" s="172">
        <v>1093.3884297520663</v>
      </c>
      <c r="AG519" s="168">
        <v>-6.0585472260508061E-2</v>
      </c>
      <c r="AH519" s="171">
        <v>10.813134975199604</v>
      </c>
      <c r="AI519" s="171">
        <v>8.8932072160656066</v>
      </c>
      <c r="AJ519" s="171">
        <v>6.656224043954162</v>
      </c>
      <c r="AK519" s="171">
        <v>19.218097513629768</v>
      </c>
      <c r="AL519" s="171">
        <v>15.166167673344159</v>
      </c>
      <c r="AM519" s="171">
        <v>11.138732797121131</v>
      </c>
      <c r="AN519" s="170">
        <v>23.024284777822324</v>
      </c>
      <c r="AO519" s="170">
        <v>21.941009620573627</v>
      </c>
      <c r="AP519" s="170">
        <v>21.664798533995079</v>
      </c>
      <c r="AQ519" s="170">
        <v>55.362802985492579</v>
      </c>
      <c r="AR519" s="170">
        <v>61.592011721742026</v>
      </c>
      <c r="AS519" s="170">
        <v>53.265206617646243</v>
      </c>
      <c r="AT519" s="6">
        <v>0</v>
      </c>
      <c r="AU519" s="6">
        <v>413.22314049586777</v>
      </c>
      <c r="AV519" s="6" t="s">
        <v>4748</v>
      </c>
    </row>
    <row r="520" spans="1:48" x14ac:dyDescent="0.25">
      <c r="A520" s="162">
        <v>517</v>
      </c>
      <c r="B520" s="3" t="s">
        <v>2806</v>
      </c>
      <c r="C520" s="3" t="s">
        <v>2176</v>
      </c>
      <c r="D520" s="28" t="s">
        <v>4942</v>
      </c>
      <c r="E520" s="25" t="s">
        <v>4942</v>
      </c>
      <c r="F520" s="25" t="s">
        <v>4942</v>
      </c>
      <c r="G520" s="25" t="s">
        <v>4942</v>
      </c>
      <c r="H520" s="28" t="s">
        <v>4942</v>
      </c>
      <c r="I520" s="51">
        <v>1.44</v>
      </c>
      <c r="J520" s="51">
        <v>100</v>
      </c>
      <c r="K520" s="28">
        <v>0</v>
      </c>
      <c r="L520" s="28" t="s">
        <v>4942</v>
      </c>
      <c r="M520" s="51" t="s">
        <v>4942</v>
      </c>
      <c r="N520" s="51" t="s">
        <v>4942</v>
      </c>
      <c r="O520" s="51" t="s">
        <v>4942</v>
      </c>
      <c r="P520" s="30">
        <v>26938.594465999999</v>
      </c>
      <c r="Q520" s="27" t="s">
        <v>2001</v>
      </c>
      <c r="R520" s="30" t="s">
        <v>4748</v>
      </c>
      <c r="S520" s="27" t="s">
        <v>2001</v>
      </c>
      <c r="T520" s="30">
        <v>31714.968642</v>
      </c>
      <c r="U520" s="27" t="s">
        <v>4748</v>
      </c>
      <c r="V520" s="30">
        <v>114.151937</v>
      </c>
      <c r="W520" s="32" t="s">
        <v>2001</v>
      </c>
      <c r="X520" s="30" t="s">
        <v>4748</v>
      </c>
      <c r="Y520" s="32" t="s">
        <v>2001</v>
      </c>
      <c r="Z520" s="30">
        <v>451.82606299999998</v>
      </c>
      <c r="AA520" s="32" t="s">
        <v>4748</v>
      </c>
      <c r="AB520" s="30" t="s">
        <v>4748</v>
      </c>
      <c r="AC520" s="27" t="s">
        <v>2001</v>
      </c>
      <c r="AD520" s="30" t="s">
        <v>4748</v>
      </c>
      <c r="AE520" s="27" t="s">
        <v>2001</v>
      </c>
      <c r="AF520" s="30">
        <v>282</v>
      </c>
      <c r="AG520" s="27" t="s">
        <v>4748</v>
      </c>
      <c r="AH520" s="25" t="s">
        <v>4748</v>
      </c>
      <c r="AI520" s="25" t="s">
        <v>4748</v>
      </c>
      <c r="AJ520" s="25" t="s">
        <v>4748</v>
      </c>
      <c r="AK520" s="25" t="s">
        <v>4748</v>
      </c>
      <c r="AL520" s="25" t="s">
        <v>4748</v>
      </c>
      <c r="AM520" s="25" t="s">
        <v>4748</v>
      </c>
      <c r="AN520" s="49">
        <v>19.380980368480373</v>
      </c>
      <c r="AO520" s="49" t="s">
        <v>4748</v>
      </c>
      <c r="AP520" s="49">
        <v>21.128733437011604</v>
      </c>
      <c r="AQ520" s="49">
        <v>0</v>
      </c>
      <c r="AR520" s="49" t="s">
        <v>4748</v>
      </c>
      <c r="AS520" s="49">
        <v>0</v>
      </c>
      <c r="AT520" s="28" t="s">
        <v>4748</v>
      </c>
      <c r="AU520" s="28" t="s">
        <v>4748</v>
      </c>
      <c r="AV520" s="28">
        <v>0</v>
      </c>
    </row>
    <row r="521" spans="1:48" x14ac:dyDescent="0.25">
      <c r="A521" s="162">
        <v>518</v>
      </c>
      <c r="B521" s="3" t="s">
        <v>4921</v>
      </c>
      <c r="C521" s="3" t="s">
        <v>694</v>
      </c>
      <c r="D521" s="6">
        <v>16400</v>
      </c>
      <c r="E521" s="171">
        <v>3.7974679999999998</v>
      </c>
      <c r="F521" s="171">
        <v>7.1895420000000003</v>
      </c>
      <c r="G521" s="171" t="s">
        <v>4942</v>
      </c>
      <c r="H521" s="6">
        <v>164000000000</v>
      </c>
      <c r="I521" s="154">
        <v>10</v>
      </c>
      <c r="J521" s="154">
        <v>100</v>
      </c>
      <c r="K521" s="6">
        <v>147800</v>
      </c>
      <c r="L521" s="6">
        <v>2352127000</v>
      </c>
      <c r="M521" s="154">
        <v>15.708812260536398</v>
      </c>
      <c r="N521" s="154">
        <v>1.3723480617178074</v>
      </c>
      <c r="O521" s="154" t="s">
        <v>4942</v>
      </c>
      <c r="P521" s="172" t="s">
        <v>2001</v>
      </c>
      <c r="Q521" s="168" t="s">
        <v>2001</v>
      </c>
      <c r="R521" s="172" t="s">
        <v>2001</v>
      </c>
      <c r="S521" s="168" t="s">
        <v>2001</v>
      </c>
      <c r="T521" s="172" t="s">
        <v>2001</v>
      </c>
      <c r="U521" s="168" t="s">
        <v>2001</v>
      </c>
      <c r="V521" s="172" t="s">
        <v>2001</v>
      </c>
      <c r="W521" s="173" t="s">
        <v>2001</v>
      </c>
      <c r="X521" s="172" t="s">
        <v>2001</v>
      </c>
      <c r="Y521" s="173" t="s">
        <v>2001</v>
      </c>
      <c r="Z521" s="172" t="s">
        <v>2001</v>
      </c>
      <c r="AA521" s="173" t="s">
        <v>2001</v>
      </c>
      <c r="AB521" s="172" t="s">
        <v>2001</v>
      </c>
      <c r="AC521" s="168" t="s">
        <v>2001</v>
      </c>
      <c r="AD521" s="172" t="s">
        <v>2001</v>
      </c>
      <c r="AE521" s="168" t="s">
        <v>2001</v>
      </c>
      <c r="AF521" s="172" t="s">
        <v>2001</v>
      </c>
      <c r="AG521" s="168" t="s">
        <v>2001</v>
      </c>
      <c r="AH521" s="171" t="s">
        <v>2001</v>
      </c>
      <c r="AI521" s="171" t="s">
        <v>2001</v>
      </c>
      <c r="AJ521" s="171" t="s">
        <v>2001</v>
      </c>
      <c r="AK521" s="171" t="s">
        <v>2001</v>
      </c>
      <c r="AL521" s="171" t="s">
        <v>2001</v>
      </c>
      <c r="AM521" s="171" t="s">
        <v>2001</v>
      </c>
      <c r="AN521" s="170" t="s">
        <v>2001</v>
      </c>
      <c r="AO521" s="170" t="s">
        <v>2001</v>
      </c>
      <c r="AP521" s="170" t="s">
        <v>2001</v>
      </c>
      <c r="AQ521" s="170" t="s">
        <v>2001</v>
      </c>
      <c r="AR521" s="170" t="s">
        <v>2001</v>
      </c>
      <c r="AS521" s="170" t="s">
        <v>2001</v>
      </c>
      <c r="AT521" s="6" t="s">
        <v>2001</v>
      </c>
      <c r="AU521" s="6" t="s">
        <v>2001</v>
      </c>
      <c r="AV521" s="6" t="s">
        <v>2001</v>
      </c>
    </row>
    <row r="522" spans="1:48" x14ac:dyDescent="0.25">
      <c r="A522" s="162">
        <v>519</v>
      </c>
      <c r="B522" s="3" t="s">
        <v>2809</v>
      </c>
      <c r="C522" s="3" t="s">
        <v>2176</v>
      </c>
      <c r="D522" s="28" t="s">
        <v>4942</v>
      </c>
      <c r="E522" s="25" t="s">
        <v>4942</v>
      </c>
      <c r="F522" s="25" t="s">
        <v>4942</v>
      </c>
      <c r="G522" s="25" t="s">
        <v>4942</v>
      </c>
      <c r="H522" s="28" t="s">
        <v>4942</v>
      </c>
      <c r="I522" s="51">
        <v>1.38</v>
      </c>
      <c r="J522" s="51">
        <v>26.338989999999999</v>
      </c>
      <c r="K522" s="28" t="s">
        <v>4942</v>
      </c>
      <c r="L522" s="28" t="s">
        <v>4942</v>
      </c>
      <c r="M522" s="51" t="s">
        <v>4942</v>
      </c>
      <c r="N522" s="51" t="s">
        <v>4942</v>
      </c>
      <c r="O522" s="51" t="s">
        <v>4942</v>
      </c>
      <c r="P522" s="30">
        <v>134869.86709499999</v>
      </c>
      <c r="Q522" s="27" t="s">
        <v>2001</v>
      </c>
      <c r="R522" s="30" t="s">
        <v>4748</v>
      </c>
      <c r="S522" s="27" t="s">
        <v>2001</v>
      </c>
      <c r="T522" s="30">
        <v>160066.77171</v>
      </c>
      <c r="U522" s="27" t="s">
        <v>4748</v>
      </c>
      <c r="V522" s="30">
        <v>500.481829</v>
      </c>
      <c r="W522" s="32" t="s">
        <v>2001</v>
      </c>
      <c r="X522" s="30" t="s">
        <v>4748</v>
      </c>
      <c r="Y522" s="32" t="s">
        <v>2001</v>
      </c>
      <c r="Z522" s="30">
        <v>1654.172939</v>
      </c>
      <c r="AA522" s="32" t="s">
        <v>4748</v>
      </c>
      <c r="AB522" s="30" t="s">
        <v>4748</v>
      </c>
      <c r="AC522" s="27" t="s">
        <v>2001</v>
      </c>
      <c r="AD522" s="30" t="s">
        <v>4748</v>
      </c>
      <c r="AE522" s="27" t="s">
        <v>2001</v>
      </c>
      <c r="AF522" s="30">
        <v>1019</v>
      </c>
      <c r="AG522" s="27" t="s">
        <v>4748</v>
      </c>
      <c r="AH522" s="25" t="s">
        <v>4748</v>
      </c>
      <c r="AI522" s="25" t="s">
        <v>4748</v>
      </c>
      <c r="AJ522" s="25">
        <v>2.2646907144347046</v>
      </c>
      <c r="AK522" s="25" t="s">
        <v>4748</v>
      </c>
      <c r="AL522" s="25" t="s">
        <v>4748</v>
      </c>
      <c r="AM522" s="25">
        <v>9.893115894731789</v>
      </c>
      <c r="AN522" s="49">
        <v>6.8385925808789665</v>
      </c>
      <c r="AO522" s="49" t="s">
        <v>4748</v>
      </c>
      <c r="AP522" s="49">
        <v>9.6014986919610976</v>
      </c>
      <c r="AQ522" s="49">
        <v>0</v>
      </c>
      <c r="AR522" s="49">
        <v>0</v>
      </c>
      <c r="AS522" s="49">
        <v>0</v>
      </c>
      <c r="AT522" s="28" t="s">
        <v>4748</v>
      </c>
      <c r="AU522" s="28">
        <v>731.2</v>
      </c>
      <c r="AV522" s="28" t="s">
        <v>4748</v>
      </c>
    </row>
    <row r="523" spans="1:48" x14ac:dyDescent="0.25">
      <c r="A523" s="162">
        <v>520</v>
      </c>
      <c r="B523" s="3" t="s">
        <v>130</v>
      </c>
      <c r="C523" s="3" t="s">
        <v>1</v>
      </c>
      <c r="D523" s="28">
        <v>3890</v>
      </c>
      <c r="E523" s="25">
        <v>-3.4739450000000001</v>
      </c>
      <c r="F523" s="25">
        <v>-0.25641029999999998</v>
      </c>
      <c r="G523" s="25">
        <v>-12.38739</v>
      </c>
      <c r="H523" s="28">
        <v>971504405070.00012</v>
      </c>
      <c r="I523" s="51">
        <v>249.74409999999997</v>
      </c>
      <c r="J523" s="51">
        <v>94.067890000000006</v>
      </c>
      <c r="K523" s="28">
        <v>777962</v>
      </c>
      <c r="L523" s="28">
        <v>3107050000</v>
      </c>
      <c r="M523" s="51">
        <v>5.2140306293739087</v>
      </c>
      <c r="N523" s="51">
        <v>0.30481928922069934</v>
      </c>
      <c r="O523" s="51">
        <v>0.61781589999999997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9">
        <v>10.920512097863133</v>
      </c>
      <c r="AO523" s="49">
        <v>5.5814418118197757</v>
      </c>
      <c r="AP523" s="49">
        <v>1.1533059193099549</v>
      </c>
      <c r="AQ523" s="49">
        <v>2.7162406933661591</v>
      </c>
      <c r="AR523" s="49">
        <v>0</v>
      </c>
      <c r="AS523" s="49">
        <v>0</v>
      </c>
      <c r="AT523" s="28">
        <v>775.36363619047609</v>
      </c>
      <c r="AU523" s="28">
        <v>400</v>
      </c>
      <c r="AV523" s="28" t="s">
        <v>4748</v>
      </c>
    </row>
    <row r="524" spans="1:48" x14ac:dyDescent="0.25">
      <c r="A524" s="162">
        <v>521</v>
      </c>
      <c r="B524" s="3" t="s">
        <v>2812</v>
      </c>
      <c r="C524" s="3" t="s">
        <v>2176</v>
      </c>
      <c r="D524" s="28">
        <v>12000</v>
      </c>
      <c r="E524" s="25">
        <v>0</v>
      </c>
      <c r="F524" s="25">
        <v>20</v>
      </c>
      <c r="G524" s="25">
        <v>9.0909089999999999</v>
      </c>
      <c r="H524" s="28">
        <v>95250000000</v>
      </c>
      <c r="I524" s="51">
        <v>7.9375</v>
      </c>
      <c r="J524" s="51">
        <v>46.944369999999999</v>
      </c>
      <c r="K524" s="28">
        <v>10</v>
      </c>
      <c r="L524" s="28">
        <v>120000</v>
      </c>
      <c r="M524" s="51">
        <v>4.77516912057302</v>
      </c>
      <c r="N524" s="51">
        <v>0.95431734062763585</v>
      </c>
      <c r="O524" s="51" t="s">
        <v>4942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9">
        <v>8.7158041937281823</v>
      </c>
      <c r="AO524" s="49">
        <v>21.675491769428447</v>
      </c>
      <c r="AP524" s="49">
        <v>10.813046661205817</v>
      </c>
      <c r="AQ524" s="49">
        <v>74.960543535590602</v>
      </c>
      <c r="AR524" s="49">
        <v>221.07851356553959</v>
      </c>
      <c r="AS524" s="49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62">
        <v>522</v>
      </c>
      <c r="B525" s="3" t="s">
        <v>2002</v>
      </c>
      <c r="C525" s="3" t="s">
        <v>1</v>
      </c>
      <c r="D525" s="28">
        <v>2510</v>
      </c>
      <c r="E525" s="25">
        <v>-7.0370369999999998</v>
      </c>
      <c r="F525" s="25">
        <v>0.80321290000000001</v>
      </c>
      <c r="G525" s="25">
        <v>-14.62585</v>
      </c>
      <c r="H525" s="28">
        <v>143192129070</v>
      </c>
      <c r="I525" s="51">
        <v>57.048659999999998</v>
      </c>
      <c r="J525" s="51">
        <v>72.052539999999993</v>
      </c>
      <c r="K525" s="28">
        <v>114761</v>
      </c>
      <c r="L525" s="28">
        <v>307450000</v>
      </c>
      <c r="M525" s="51">
        <v>41.180732654125784</v>
      </c>
      <c r="N525" s="51">
        <v>0.2371514918909832</v>
      </c>
      <c r="O525" s="51">
        <v>0.68239430000000001</v>
      </c>
      <c r="P525" s="30">
        <v>45705.597446</v>
      </c>
      <c r="Q525" s="27" t="s">
        <v>2001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2001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2001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4748</v>
      </c>
      <c r="AI525" s="25">
        <v>6.2534293898559605</v>
      </c>
      <c r="AJ525" s="25">
        <v>6.9531677970680574</v>
      </c>
      <c r="AK525" s="25" t="s">
        <v>4748</v>
      </c>
      <c r="AL525" s="25">
        <v>8.9728494857565533</v>
      </c>
      <c r="AM525" s="25">
        <v>9.0818226146351986</v>
      </c>
      <c r="AN525" s="49">
        <v>42.192400604288991</v>
      </c>
      <c r="AO525" s="49">
        <v>13.40851842324432</v>
      </c>
      <c r="AP525" s="49">
        <v>11.590950372453168</v>
      </c>
      <c r="AQ525" s="49">
        <v>35.959009192325894</v>
      </c>
      <c r="AR525" s="49">
        <v>8.0056267928227562</v>
      </c>
      <c r="AS525" s="49">
        <v>4.682500009237776</v>
      </c>
      <c r="AT525" s="28" t="s">
        <v>4748</v>
      </c>
      <c r="AU525" s="28" t="s">
        <v>4748</v>
      </c>
      <c r="AV525" s="28" t="s">
        <v>4748</v>
      </c>
    </row>
    <row r="526" spans="1:48" x14ac:dyDescent="0.25">
      <c r="A526" s="162">
        <v>523</v>
      </c>
      <c r="B526" s="3" t="s">
        <v>2815</v>
      </c>
      <c r="C526" s="3" t="s">
        <v>2176</v>
      </c>
      <c r="D526" s="6">
        <v>6100</v>
      </c>
      <c r="E526" s="171">
        <v>-8.9552239999999994</v>
      </c>
      <c r="F526" s="171">
        <v>1.6666669999999999</v>
      </c>
      <c r="G526" s="171">
        <v>-6.1538459999999997</v>
      </c>
      <c r="H526" s="6">
        <v>125777040700</v>
      </c>
      <c r="I526" s="154">
        <v>20.61919</v>
      </c>
      <c r="J526" s="154">
        <v>28.317820000000001</v>
      </c>
      <c r="K526" s="6">
        <v>1325</v>
      </c>
      <c r="L526" s="6">
        <v>9679000</v>
      </c>
      <c r="M526" s="154">
        <v>64.21052631578948</v>
      </c>
      <c r="N526" s="154">
        <v>0.35891335851880518</v>
      </c>
      <c r="O526" s="154">
        <v>0.1204143</v>
      </c>
      <c r="P526" s="172">
        <v>571587.42711100006</v>
      </c>
      <c r="Q526" s="168">
        <v>0.13616541239876856</v>
      </c>
      <c r="R526" s="172">
        <v>415857.63430999999</v>
      </c>
      <c r="S526" s="168">
        <v>-0.27245139660981021</v>
      </c>
      <c r="T526" s="172">
        <v>589523.89007700002</v>
      </c>
      <c r="U526" s="168">
        <v>0.41760987760907853</v>
      </c>
      <c r="V526" s="172">
        <v>15163.171887</v>
      </c>
      <c r="W526" s="173">
        <v>1.8904812357372327</v>
      </c>
      <c r="X526" s="172">
        <v>5736.7872120000002</v>
      </c>
      <c r="Y526" s="173">
        <v>-0.62166311542518493</v>
      </c>
      <c r="Z526" s="172">
        <v>1849.6761059999999</v>
      </c>
      <c r="AA526" s="173">
        <v>-0.67757630923961842</v>
      </c>
      <c r="AB526" s="172">
        <v>703</v>
      </c>
      <c r="AC526" s="168">
        <v>1.8930041152263373</v>
      </c>
      <c r="AD526" s="172">
        <v>272</v>
      </c>
      <c r="AE526" s="168">
        <v>-0.61308677098150777</v>
      </c>
      <c r="AF526" s="172">
        <v>95</v>
      </c>
      <c r="AG526" s="168">
        <v>-0.65073529411764708</v>
      </c>
      <c r="AH526" s="171">
        <v>2.5540991821610031</v>
      </c>
      <c r="AI526" s="171">
        <v>1.0132631535181955</v>
      </c>
      <c r="AJ526" s="171">
        <v>0.26659530179408431</v>
      </c>
      <c r="AK526" s="171">
        <v>3.9974118152965596</v>
      </c>
      <c r="AL526" s="171">
        <v>1.6196904697149006</v>
      </c>
      <c r="AM526" s="171">
        <v>0.5589093930992225</v>
      </c>
      <c r="AN526" s="170">
        <v>12.163117105530553</v>
      </c>
      <c r="AO526" s="170">
        <v>15.600549277072616</v>
      </c>
      <c r="AP526" s="170">
        <v>12.12585703399791</v>
      </c>
      <c r="AQ526" s="170">
        <v>3.5916448631081179</v>
      </c>
      <c r="AR526" s="170">
        <v>1.3707639488565423E-2</v>
      </c>
      <c r="AS526" s="170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62">
        <v>524</v>
      </c>
      <c r="B527" s="3" t="s">
        <v>2030</v>
      </c>
      <c r="C527" s="3" t="s">
        <v>1</v>
      </c>
      <c r="D527" s="6">
        <v>13900</v>
      </c>
      <c r="E527" s="171">
        <v>-9.7402599999999993</v>
      </c>
      <c r="F527" s="171">
        <v>0.72463770000000005</v>
      </c>
      <c r="G527" s="171">
        <v>-20.571429999999999</v>
      </c>
      <c r="H527" s="6">
        <v>387115000000</v>
      </c>
      <c r="I527" s="154">
        <v>27.849999999999998</v>
      </c>
      <c r="J527" s="154">
        <v>46.519889999999997</v>
      </c>
      <c r="K527" s="6">
        <v>261613.5</v>
      </c>
      <c r="L527" s="6">
        <v>3940650000</v>
      </c>
      <c r="M527" s="154">
        <v>10.029409822871228</v>
      </c>
      <c r="N527" s="154">
        <v>0.92531711845535458</v>
      </c>
      <c r="O527" s="154">
        <v>0.80362869999999997</v>
      </c>
      <c r="P527" s="172">
        <v>188338.64854299999</v>
      </c>
      <c r="Q527" s="168" t="s">
        <v>2001</v>
      </c>
      <c r="R527" s="172">
        <v>193717.55386799999</v>
      </c>
      <c r="S527" s="168">
        <v>2.8559753224373097E-2</v>
      </c>
      <c r="T527" s="172">
        <v>1330750.4553479999</v>
      </c>
      <c r="U527" s="168">
        <v>5.8695398469401452</v>
      </c>
      <c r="V527" s="172">
        <v>6466.674634</v>
      </c>
      <c r="W527" s="173" t="s">
        <v>2001</v>
      </c>
      <c r="X527" s="172">
        <v>11561.993861999999</v>
      </c>
      <c r="Y527" s="173">
        <v>0.78793499230813469</v>
      </c>
      <c r="Z527" s="172">
        <v>55368.490421000002</v>
      </c>
      <c r="AA527" s="173">
        <v>3.7888358255383419</v>
      </c>
      <c r="AB527" s="172">
        <v>595.79155200000002</v>
      </c>
      <c r="AC527" s="168" t="s">
        <v>2001</v>
      </c>
      <c r="AD527" s="172">
        <v>1011.736452</v>
      </c>
      <c r="AE527" s="168">
        <v>0.69813829787234027</v>
      </c>
      <c r="AF527" s="172">
        <v>2903.152513438848</v>
      </c>
      <c r="AG527" s="168">
        <v>1.869475057165231</v>
      </c>
      <c r="AH527" s="171" t="s">
        <v>4748</v>
      </c>
      <c r="AI527" s="171">
        <v>3.9846253153618845</v>
      </c>
      <c r="AJ527" s="171">
        <v>7.6520507427124169</v>
      </c>
      <c r="AK527" s="171" t="s">
        <v>4748</v>
      </c>
      <c r="AL527" s="171">
        <v>9.7978517704356776</v>
      </c>
      <c r="AM527" s="171">
        <v>31.481732900200228</v>
      </c>
      <c r="AN527" s="170">
        <v>14.343930282494355</v>
      </c>
      <c r="AO527" s="170">
        <v>22.824001390254843</v>
      </c>
      <c r="AP527" s="170">
        <v>9.7450634260415896</v>
      </c>
      <c r="AQ527" s="170">
        <v>84.179575540187258</v>
      </c>
      <c r="AR527" s="170">
        <v>200.8587364531829</v>
      </c>
      <c r="AS527" s="170">
        <v>171.89466667946368</v>
      </c>
      <c r="AT527" s="6" t="s">
        <v>4748</v>
      </c>
      <c r="AU527" s="6" t="s">
        <v>4748</v>
      </c>
      <c r="AV527" s="6">
        <v>1918.0447366799999</v>
      </c>
    </row>
    <row r="528" spans="1:48" x14ac:dyDescent="0.25">
      <c r="A528" s="162">
        <v>525</v>
      </c>
      <c r="B528" s="3" t="s">
        <v>4880</v>
      </c>
      <c r="C528" s="3" t="s">
        <v>2176</v>
      </c>
      <c r="D528" s="6">
        <v>17000</v>
      </c>
      <c r="E528" s="171">
        <v>0</v>
      </c>
      <c r="F528" s="171">
        <v>38.211379999999998</v>
      </c>
      <c r="G528" s="171" t="s">
        <v>4942</v>
      </c>
      <c r="H528" s="6">
        <v>127500000000</v>
      </c>
      <c r="I528" s="154">
        <v>7.5</v>
      </c>
      <c r="J528" s="154">
        <v>99.333330000000004</v>
      </c>
      <c r="K528" s="6">
        <v>85</v>
      </c>
      <c r="L528" s="6">
        <v>1439000</v>
      </c>
      <c r="M528" s="154">
        <v>5.0400237177586718</v>
      </c>
      <c r="N528" s="154">
        <v>0.78267876087549182</v>
      </c>
      <c r="O528" s="154" t="s">
        <v>4942</v>
      </c>
      <c r="P528" s="172" t="s">
        <v>2001</v>
      </c>
      <c r="Q528" s="168" t="s">
        <v>2001</v>
      </c>
      <c r="R528" s="172" t="s">
        <v>2001</v>
      </c>
      <c r="S528" s="168" t="s">
        <v>2001</v>
      </c>
      <c r="T528" s="172" t="s">
        <v>2001</v>
      </c>
      <c r="U528" s="168" t="s">
        <v>2001</v>
      </c>
      <c r="V528" s="172" t="s">
        <v>2001</v>
      </c>
      <c r="W528" s="173" t="s">
        <v>2001</v>
      </c>
      <c r="X528" s="172" t="s">
        <v>2001</v>
      </c>
      <c r="Y528" s="173" t="s">
        <v>2001</v>
      </c>
      <c r="Z528" s="172" t="s">
        <v>2001</v>
      </c>
      <c r="AA528" s="173" t="s">
        <v>2001</v>
      </c>
      <c r="AB528" s="172" t="s">
        <v>2001</v>
      </c>
      <c r="AC528" s="168" t="s">
        <v>2001</v>
      </c>
      <c r="AD528" s="172" t="s">
        <v>2001</v>
      </c>
      <c r="AE528" s="168" t="s">
        <v>2001</v>
      </c>
      <c r="AF528" s="172" t="s">
        <v>2001</v>
      </c>
      <c r="AG528" s="168" t="s">
        <v>2001</v>
      </c>
      <c r="AH528" s="171" t="s">
        <v>2001</v>
      </c>
      <c r="AI528" s="171" t="s">
        <v>2001</v>
      </c>
      <c r="AJ528" s="171" t="s">
        <v>2001</v>
      </c>
      <c r="AK528" s="171" t="s">
        <v>2001</v>
      </c>
      <c r="AL528" s="171" t="s">
        <v>2001</v>
      </c>
      <c r="AM528" s="171" t="s">
        <v>2001</v>
      </c>
      <c r="AN528" s="170" t="s">
        <v>2001</v>
      </c>
      <c r="AO528" s="170" t="s">
        <v>2001</v>
      </c>
      <c r="AP528" s="170" t="s">
        <v>2001</v>
      </c>
      <c r="AQ528" s="170" t="s">
        <v>2001</v>
      </c>
      <c r="AR528" s="170" t="s">
        <v>2001</v>
      </c>
      <c r="AS528" s="170" t="s">
        <v>2001</v>
      </c>
      <c r="AT528" s="6" t="s">
        <v>2001</v>
      </c>
      <c r="AU528" s="6" t="s">
        <v>2001</v>
      </c>
      <c r="AV528" s="6" t="s">
        <v>2001</v>
      </c>
    </row>
    <row r="529" spans="1:48" x14ac:dyDescent="0.25">
      <c r="A529" s="162">
        <v>526</v>
      </c>
      <c r="B529" s="3" t="s">
        <v>2818</v>
      </c>
      <c r="C529" s="3" t="s">
        <v>2176</v>
      </c>
      <c r="D529" s="28">
        <v>5000</v>
      </c>
      <c r="E529" s="25">
        <v>0</v>
      </c>
      <c r="F529" s="25">
        <v>4.1666670000000003</v>
      </c>
      <c r="G529" s="25">
        <v>66.666669999999996</v>
      </c>
      <c r="H529" s="28">
        <v>64265260000</v>
      </c>
      <c r="I529" s="51">
        <v>12.85305</v>
      </c>
      <c r="J529" s="51">
        <v>16.895630000000001</v>
      </c>
      <c r="K529" s="28">
        <v>150</v>
      </c>
      <c r="L529" s="28">
        <v>750000</v>
      </c>
      <c r="M529" s="51" t="s">
        <v>4942</v>
      </c>
      <c r="N529" s="51">
        <v>0.54570885285512971</v>
      </c>
      <c r="O529" s="51" t="s">
        <v>4942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9">
        <v>11.081945066614251</v>
      </c>
      <c r="AO529" s="49">
        <v>10.27313660895558</v>
      </c>
      <c r="AP529" s="49">
        <v>0.9960358402458791</v>
      </c>
      <c r="AQ529" s="49">
        <v>155.09187729386872</v>
      </c>
      <c r="AR529" s="49">
        <v>79.939978014889135</v>
      </c>
      <c r="AS529" s="49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62">
        <v>527</v>
      </c>
      <c r="B530" s="3" t="s">
        <v>414</v>
      </c>
      <c r="C530" s="3" t="s">
        <v>694</v>
      </c>
      <c r="D530" s="28">
        <v>25300</v>
      </c>
      <c r="E530" s="25">
        <v>-9.6428569999999993</v>
      </c>
      <c r="F530" s="25">
        <v>22.815529999999999</v>
      </c>
      <c r="G530" s="25">
        <v>10</v>
      </c>
      <c r="H530" s="28">
        <v>531297470000</v>
      </c>
      <c r="I530" s="51">
        <v>20.9999</v>
      </c>
      <c r="J530" s="51">
        <v>11.528420000000001</v>
      </c>
      <c r="K530" s="28">
        <v>10</v>
      </c>
      <c r="L530" s="28">
        <v>266500</v>
      </c>
      <c r="M530" s="51">
        <v>11.816445567075275</v>
      </c>
      <c r="N530" s="51">
        <v>1.7635129250344297</v>
      </c>
      <c r="O530" s="51">
        <v>0.54903979999999997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9">
        <v>44.28042019778885</v>
      </c>
      <c r="AO530" s="49">
        <v>42.951350937830277</v>
      </c>
      <c r="AP530" s="49">
        <v>47.167666202447577</v>
      </c>
      <c r="AQ530" s="49">
        <v>92.922094159559904</v>
      </c>
      <c r="AR530" s="49">
        <v>74.159002254352032</v>
      </c>
      <c r="AS530" s="49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62">
        <v>528</v>
      </c>
      <c r="B531" s="3" t="s">
        <v>415</v>
      </c>
      <c r="C531" s="3" t="s">
        <v>694</v>
      </c>
      <c r="D531" s="28">
        <v>800</v>
      </c>
      <c r="E531" s="25">
        <v>0</v>
      </c>
      <c r="F531" s="25">
        <v>0</v>
      </c>
      <c r="G531" s="25">
        <v>-57.894739999999999</v>
      </c>
      <c r="H531" s="28">
        <v>41279999200</v>
      </c>
      <c r="I531" s="51">
        <v>51.599999999999994</v>
      </c>
      <c r="J531" s="51">
        <v>81.409300000000002</v>
      </c>
      <c r="K531" s="28">
        <v>140253</v>
      </c>
      <c r="L531" s="28">
        <v>136420000</v>
      </c>
      <c r="M531" s="51" t="s">
        <v>4942</v>
      </c>
      <c r="N531" s="51">
        <v>0.1079448675963432</v>
      </c>
      <c r="O531" s="51">
        <v>0.84697769999999994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9">
        <v>6.0268352481875898</v>
      </c>
      <c r="AO531" s="49">
        <v>17.38112889024719</v>
      </c>
      <c r="AP531" s="49">
        <v>-12.835709477024837</v>
      </c>
      <c r="AQ531" s="49">
        <v>73.487170166951444</v>
      </c>
      <c r="AR531" s="49">
        <v>35.815157736424041</v>
      </c>
      <c r="AS531" s="49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62">
        <v>529</v>
      </c>
      <c r="B532" s="3" t="s">
        <v>2821</v>
      </c>
      <c r="C532" s="3" t="s">
        <v>2176</v>
      </c>
      <c r="D532" s="28">
        <v>7300</v>
      </c>
      <c r="E532" s="25">
        <v>-3.947368</v>
      </c>
      <c r="F532" s="25">
        <v>-43.846150000000002</v>
      </c>
      <c r="G532" s="25">
        <v>40.384619999999998</v>
      </c>
      <c r="H532" s="28">
        <v>29200000000</v>
      </c>
      <c r="I532" s="51">
        <v>4</v>
      </c>
      <c r="J532" s="51">
        <v>100</v>
      </c>
      <c r="K532" s="28">
        <v>25</v>
      </c>
      <c r="L532" s="28">
        <v>180500</v>
      </c>
      <c r="M532" s="51">
        <v>30.932203389830509</v>
      </c>
      <c r="N532" s="51">
        <v>0.60973223380407315</v>
      </c>
      <c r="O532" s="51" t="s">
        <v>4942</v>
      </c>
      <c r="P532" s="30">
        <v>122826.777235</v>
      </c>
      <c r="Q532" s="27" t="s">
        <v>2001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2001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2001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4748</v>
      </c>
      <c r="AI532" s="25">
        <v>4.3848285012438666</v>
      </c>
      <c r="AJ532" s="25">
        <v>3.1436676838995461</v>
      </c>
      <c r="AK532" s="25" t="s">
        <v>4748</v>
      </c>
      <c r="AL532" s="25">
        <v>7.0474364869520221</v>
      </c>
      <c r="AM532" s="25">
        <v>5.4287876510314321</v>
      </c>
      <c r="AN532" s="49">
        <v>10.90526768391279</v>
      </c>
      <c r="AO532" s="49">
        <v>13.615510851673552</v>
      </c>
      <c r="AP532" s="49">
        <v>13.49891699122262</v>
      </c>
      <c r="AQ532" s="49">
        <v>93.329672151552373</v>
      </c>
      <c r="AR532" s="49">
        <v>64.869679944519334</v>
      </c>
      <c r="AS532" s="49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62">
        <v>530</v>
      </c>
      <c r="B533" s="3" t="s">
        <v>2056</v>
      </c>
      <c r="C533" s="3" t="s">
        <v>694</v>
      </c>
      <c r="D533" s="28">
        <v>2800</v>
      </c>
      <c r="E533" s="25">
        <v>16.66667</v>
      </c>
      <c r="F533" s="25">
        <v>3.7037040000000001</v>
      </c>
      <c r="G533" s="25">
        <v>33.333329999999997</v>
      </c>
      <c r="H533" s="28">
        <v>17178084000.000002</v>
      </c>
      <c r="I533" s="51">
        <v>6.1350299999999995</v>
      </c>
      <c r="J533" s="51">
        <v>87.119659999999996</v>
      </c>
      <c r="K533" s="28">
        <v>27790</v>
      </c>
      <c r="L533" s="28">
        <v>71542500</v>
      </c>
      <c r="M533" s="51">
        <v>16.666666666666668</v>
      </c>
      <c r="N533" s="51">
        <v>0.25150529041105263</v>
      </c>
      <c r="O533" s="51">
        <v>0.4565167</v>
      </c>
      <c r="P533" s="30">
        <v>58707.470318</v>
      </c>
      <c r="Q533" s="27" t="s">
        <v>2001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2001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2001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4748</v>
      </c>
      <c r="AI533" s="25">
        <v>8.7565628877957344</v>
      </c>
      <c r="AJ533" s="25">
        <v>1.017155581114819</v>
      </c>
      <c r="AK533" s="25" t="s">
        <v>4748</v>
      </c>
      <c r="AL533" s="25">
        <v>11.523585901039795</v>
      </c>
      <c r="AM533" s="25">
        <v>1.1983528552834621</v>
      </c>
      <c r="AN533" s="49">
        <v>16.180430579866979</v>
      </c>
      <c r="AO533" s="49">
        <v>18.251972430607942</v>
      </c>
      <c r="AP533" s="49">
        <v>22.203109746151117</v>
      </c>
      <c r="AQ533" s="49">
        <v>22.090931432629326</v>
      </c>
      <c r="AR533" s="49">
        <v>5.1687624317232173</v>
      </c>
      <c r="AS533" s="49">
        <v>4.2481775858869844</v>
      </c>
      <c r="AT533" s="28" t="s">
        <v>4748</v>
      </c>
      <c r="AU533" s="28">
        <v>0</v>
      </c>
      <c r="AV533" s="28">
        <v>0</v>
      </c>
    </row>
    <row r="534" spans="1:48" x14ac:dyDescent="0.25">
      <c r="A534" s="162">
        <v>531</v>
      </c>
      <c r="B534" s="3" t="s">
        <v>2824</v>
      </c>
      <c r="C534" s="3" t="s">
        <v>2176</v>
      </c>
      <c r="D534" s="28">
        <v>300</v>
      </c>
      <c r="E534" s="25">
        <v>0</v>
      </c>
      <c r="F534" s="25">
        <v>-25</v>
      </c>
      <c r="G534" s="25">
        <v>0</v>
      </c>
      <c r="H534" s="28">
        <v>10332897900</v>
      </c>
      <c r="I534" s="51">
        <v>34.442990000000002</v>
      </c>
      <c r="J534" s="51">
        <v>78.159829999999999</v>
      </c>
      <c r="K534" s="28">
        <v>19665</v>
      </c>
      <c r="L534" s="28">
        <v>5839000</v>
      </c>
      <c r="M534" s="51" t="s">
        <v>4942</v>
      </c>
      <c r="N534" s="51" t="s">
        <v>4942</v>
      </c>
      <c r="O534" s="51">
        <v>0.40187650000000003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4748</v>
      </c>
      <c r="AL534" s="25" t="s">
        <v>4748</v>
      </c>
      <c r="AM534" s="25" t="s">
        <v>4748</v>
      </c>
      <c r="AN534" s="49">
        <v>-7.8464739111881121</v>
      </c>
      <c r="AO534" s="49">
        <v>-55.921378930088082</v>
      </c>
      <c r="AP534" s="49">
        <v>-15.953500350039063</v>
      </c>
      <c r="AQ534" s="49" t="s">
        <v>4748</v>
      </c>
      <c r="AR534" s="49" t="s">
        <v>4748</v>
      </c>
      <c r="AS534" s="49" t="s">
        <v>4748</v>
      </c>
      <c r="AT534" s="28">
        <v>0</v>
      </c>
      <c r="AU534" s="28">
        <v>0</v>
      </c>
      <c r="AV534" s="28">
        <v>0</v>
      </c>
    </row>
    <row r="535" spans="1:48" x14ac:dyDescent="0.25">
      <c r="A535" s="162">
        <v>532</v>
      </c>
      <c r="B535" s="3" t="s">
        <v>2827</v>
      </c>
      <c r="C535" s="3" t="s">
        <v>2176</v>
      </c>
      <c r="D535" s="28">
        <v>81000</v>
      </c>
      <c r="E535" s="25">
        <v>8</v>
      </c>
      <c r="F535" s="25">
        <v>3.8461539999999999</v>
      </c>
      <c r="G535" s="25">
        <v>15.71429</v>
      </c>
      <c r="H535" s="28">
        <v>243000000000</v>
      </c>
      <c r="I535" s="51">
        <v>3</v>
      </c>
      <c r="J535" s="51">
        <v>100</v>
      </c>
      <c r="K535" s="28">
        <v>5</v>
      </c>
      <c r="L535" s="28">
        <v>405000</v>
      </c>
      <c r="M535" s="51">
        <v>8.5596533868751976</v>
      </c>
      <c r="N535" s="51">
        <v>2.0874854953414479</v>
      </c>
      <c r="O535" s="51" t="s">
        <v>4942</v>
      </c>
      <c r="P535" s="30">
        <v>216744.39475499999</v>
      </c>
      <c r="Q535" s="27" t="s">
        <v>2001</v>
      </c>
      <c r="R535" s="30">
        <v>265393.447744</v>
      </c>
      <c r="S535" s="27">
        <v>0.22445356911762882</v>
      </c>
      <c r="T535" s="30" t="s">
        <v>4748</v>
      </c>
      <c r="U535" s="27" t="s">
        <v>4748</v>
      </c>
      <c r="V535" s="30">
        <v>16726.352340000001</v>
      </c>
      <c r="W535" s="32" t="s">
        <v>2001</v>
      </c>
      <c r="X535" s="30">
        <v>25705.884932000001</v>
      </c>
      <c r="Y535" s="32">
        <v>0.53684942236485256</v>
      </c>
      <c r="Z535" s="30" t="s">
        <v>4748</v>
      </c>
      <c r="AA535" s="32" t="s">
        <v>4748</v>
      </c>
      <c r="AB535" s="30">
        <v>5355</v>
      </c>
      <c r="AC535" s="27" t="s">
        <v>2001</v>
      </c>
      <c r="AD535" s="30">
        <v>8230</v>
      </c>
      <c r="AE535" s="27">
        <v>0.5368814192343605</v>
      </c>
      <c r="AF535" s="30" t="s">
        <v>4748</v>
      </c>
      <c r="AG535" s="27" t="s">
        <v>4748</v>
      </c>
      <c r="AH535" s="25" t="s">
        <v>4748</v>
      </c>
      <c r="AI535" s="25">
        <v>18.009650773095405</v>
      </c>
      <c r="AJ535" s="25" t="s">
        <v>4748</v>
      </c>
      <c r="AK535" s="25" t="s">
        <v>4748</v>
      </c>
      <c r="AL535" s="25">
        <v>25.259179303825714</v>
      </c>
      <c r="AM535" s="25" t="s">
        <v>4748</v>
      </c>
      <c r="AN535" s="49">
        <v>20.7082215259754</v>
      </c>
      <c r="AO535" s="49">
        <v>19.578606348307904</v>
      </c>
      <c r="AP535" s="49" t="s">
        <v>4748</v>
      </c>
      <c r="AQ535" s="49">
        <v>1.8251627351733388</v>
      </c>
      <c r="AR535" s="49">
        <v>0</v>
      </c>
      <c r="AS535" s="49" t="s">
        <v>4748</v>
      </c>
      <c r="AT535" s="28" t="s">
        <v>4748</v>
      </c>
      <c r="AU535" s="28">
        <v>6000</v>
      </c>
      <c r="AV535" s="28" t="s">
        <v>4748</v>
      </c>
    </row>
    <row r="536" spans="1:48" x14ac:dyDescent="0.25">
      <c r="A536" s="162">
        <v>533</v>
      </c>
      <c r="B536" s="3" t="s">
        <v>416</v>
      </c>
      <c r="C536" s="3" t="s">
        <v>694</v>
      </c>
      <c r="D536" s="28">
        <v>7200</v>
      </c>
      <c r="E536" s="25">
        <v>0</v>
      </c>
      <c r="F536" s="25">
        <v>-5.2631579999999998</v>
      </c>
      <c r="G536" s="25">
        <v>1.4084509999999999</v>
      </c>
      <c r="H536" s="28">
        <v>182989432800</v>
      </c>
      <c r="I536" s="51">
        <v>25.415199999999999</v>
      </c>
      <c r="J536" s="51">
        <v>25.710609999999999</v>
      </c>
      <c r="K536" s="28">
        <v>10</v>
      </c>
      <c r="L536" s="28">
        <v>72000</v>
      </c>
      <c r="M536" s="51">
        <v>3.1903712200256353</v>
      </c>
      <c r="N536" s="51">
        <v>0.54309084544372299</v>
      </c>
      <c r="O536" s="51" t="s">
        <v>4942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9">
        <v>17.202162257220767</v>
      </c>
      <c r="AO536" s="49">
        <v>19.576224911322015</v>
      </c>
      <c r="AP536" s="49">
        <v>20.534091265902642</v>
      </c>
      <c r="AQ536" s="49">
        <v>960.31327153394489</v>
      </c>
      <c r="AR536" s="49">
        <v>1075.1984549627093</v>
      </c>
      <c r="AS536" s="49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62">
        <v>534</v>
      </c>
      <c r="B537" s="3" t="s">
        <v>417</v>
      </c>
      <c r="C537" s="3" t="s">
        <v>694</v>
      </c>
      <c r="D537" s="28">
        <v>15200</v>
      </c>
      <c r="E537" s="25">
        <v>0.6622517</v>
      </c>
      <c r="F537" s="25">
        <v>11.764709999999999</v>
      </c>
      <c r="G537" s="25">
        <v>-10.588240000000001</v>
      </c>
      <c r="H537" s="28">
        <v>304000000000</v>
      </c>
      <c r="I537" s="51">
        <v>20</v>
      </c>
      <c r="J537" s="51">
        <v>38.361499999999999</v>
      </c>
      <c r="K537" s="28">
        <v>43045.5</v>
      </c>
      <c r="L537" s="28">
        <v>656667500</v>
      </c>
      <c r="M537" s="51">
        <v>4.1168437189068099</v>
      </c>
      <c r="N537" s="51">
        <v>0.74507729325431415</v>
      </c>
      <c r="O537" s="51">
        <v>0.55554329999999996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9">
        <v>24.446535979846239</v>
      </c>
      <c r="AO537" s="49">
        <v>65.198765503391684</v>
      </c>
      <c r="AP537" s="49">
        <v>31.999177792562051</v>
      </c>
      <c r="AQ537" s="49">
        <v>30.809920152544212</v>
      </c>
      <c r="AR537" s="49">
        <v>35.25288625229522</v>
      </c>
      <c r="AS537" s="49">
        <v>48.363679064736182</v>
      </c>
      <c r="AT537" s="28">
        <v>0</v>
      </c>
      <c r="AU537" s="28">
        <v>1500</v>
      </c>
      <c r="AV537" s="28" t="s">
        <v>4748</v>
      </c>
    </row>
    <row r="538" spans="1:48" x14ac:dyDescent="0.25">
      <c r="A538" s="162">
        <v>535</v>
      </c>
      <c r="B538" s="3" t="s">
        <v>4048</v>
      </c>
      <c r="C538" s="3" t="s">
        <v>2176</v>
      </c>
      <c r="D538" s="6" t="s">
        <v>4942</v>
      </c>
      <c r="E538" s="171" t="s">
        <v>4942</v>
      </c>
      <c r="F538" s="171" t="s">
        <v>4942</v>
      </c>
      <c r="G538" s="171" t="s">
        <v>4942</v>
      </c>
      <c r="H538" s="6" t="s">
        <v>4942</v>
      </c>
      <c r="I538" s="154">
        <v>2.1999999999999997</v>
      </c>
      <c r="J538" s="154">
        <v>94.409090000000006</v>
      </c>
      <c r="K538" s="6">
        <v>0</v>
      </c>
      <c r="L538" s="6" t="s">
        <v>4942</v>
      </c>
      <c r="M538" s="154" t="s">
        <v>4942</v>
      </c>
      <c r="N538" s="154" t="s">
        <v>4942</v>
      </c>
      <c r="O538" s="154" t="s">
        <v>4942</v>
      </c>
      <c r="P538" s="172" t="s">
        <v>4748</v>
      </c>
      <c r="Q538" s="168" t="s">
        <v>2001</v>
      </c>
      <c r="R538" s="172">
        <v>116029.886248</v>
      </c>
      <c r="S538" s="168" t="s">
        <v>2001</v>
      </c>
      <c r="T538" s="172" t="s">
        <v>4748</v>
      </c>
      <c r="U538" s="168" t="s">
        <v>4748</v>
      </c>
      <c r="V538" s="172" t="s">
        <v>4748</v>
      </c>
      <c r="W538" s="173" t="s">
        <v>2001</v>
      </c>
      <c r="X538" s="172">
        <v>1800.3586299999999</v>
      </c>
      <c r="Y538" s="173" t="s">
        <v>2001</v>
      </c>
      <c r="Z538" s="172" t="s">
        <v>4748</v>
      </c>
      <c r="AA538" s="173" t="s">
        <v>4748</v>
      </c>
      <c r="AB538" s="172" t="s">
        <v>4748</v>
      </c>
      <c r="AC538" s="168" t="s">
        <v>2001</v>
      </c>
      <c r="AD538" s="172">
        <v>818</v>
      </c>
      <c r="AE538" s="168" t="s">
        <v>2001</v>
      </c>
      <c r="AF538" s="172" t="s">
        <v>4748</v>
      </c>
      <c r="AG538" s="168" t="s">
        <v>4748</v>
      </c>
      <c r="AH538" s="171" t="s">
        <v>4748</v>
      </c>
      <c r="AI538" s="171" t="s">
        <v>4748</v>
      </c>
      <c r="AJ538" s="171" t="s">
        <v>4748</v>
      </c>
      <c r="AK538" s="171" t="s">
        <v>4748</v>
      </c>
      <c r="AL538" s="171" t="s">
        <v>4748</v>
      </c>
      <c r="AM538" s="171" t="s">
        <v>4748</v>
      </c>
      <c r="AN538" s="170" t="s">
        <v>4748</v>
      </c>
      <c r="AO538" s="170">
        <v>10.611830391424038</v>
      </c>
      <c r="AP538" s="170" t="s">
        <v>4748</v>
      </c>
      <c r="AQ538" s="170" t="s">
        <v>4748</v>
      </c>
      <c r="AR538" s="170">
        <v>157.47297478009995</v>
      </c>
      <c r="AS538" s="170" t="s">
        <v>4748</v>
      </c>
      <c r="AT538" s="6" t="s">
        <v>4748</v>
      </c>
      <c r="AU538" s="6" t="s">
        <v>4748</v>
      </c>
      <c r="AV538" s="6" t="s">
        <v>4748</v>
      </c>
    </row>
    <row r="539" spans="1:48" x14ac:dyDescent="0.25">
      <c r="A539" s="162">
        <v>536</v>
      </c>
      <c r="B539" s="3" t="s">
        <v>131</v>
      </c>
      <c r="C539" s="3" t="s">
        <v>1</v>
      </c>
      <c r="D539" s="28">
        <v>8100</v>
      </c>
      <c r="E539" s="25">
        <v>-8.9887639999999998</v>
      </c>
      <c r="F539" s="25">
        <v>-13.64606</v>
      </c>
      <c r="G539" s="25">
        <v>-16.49485</v>
      </c>
      <c r="H539" s="28">
        <v>358225618500.00006</v>
      </c>
      <c r="I539" s="51">
        <v>44.225389999999997</v>
      </c>
      <c r="J539" s="51">
        <v>21.45065</v>
      </c>
      <c r="K539" s="28">
        <v>1296.5</v>
      </c>
      <c r="L539" s="28">
        <v>10904190</v>
      </c>
      <c r="M539" s="51">
        <v>3.4356630282547003</v>
      </c>
      <c r="N539" s="51">
        <v>0.48434705647685622</v>
      </c>
      <c r="O539" s="51">
        <v>0.39314290000000002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9">
        <v>5.6310348169176567</v>
      </c>
      <c r="AO539" s="49">
        <v>8.0420001977500544</v>
      </c>
      <c r="AP539" s="49">
        <v>5.4773811286572327</v>
      </c>
      <c r="AQ539" s="49">
        <v>275.54925953312267</v>
      </c>
      <c r="AR539" s="49">
        <v>168.40767368824271</v>
      </c>
      <c r="AS539" s="49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62">
        <v>537</v>
      </c>
      <c r="B540" s="3" t="s">
        <v>2830</v>
      </c>
      <c r="C540" s="3" t="s">
        <v>2176</v>
      </c>
      <c r="D540" s="28" t="s">
        <v>4942</v>
      </c>
      <c r="E540" s="25" t="s">
        <v>4942</v>
      </c>
      <c r="F540" s="25" t="s">
        <v>4942</v>
      </c>
      <c r="G540" s="25" t="s">
        <v>4942</v>
      </c>
      <c r="H540" s="28" t="s">
        <v>4942</v>
      </c>
      <c r="I540" s="51">
        <v>1.65</v>
      </c>
      <c r="J540" s="51">
        <v>93.688969999999998</v>
      </c>
      <c r="K540" s="28" t="s">
        <v>4942</v>
      </c>
      <c r="L540" s="28" t="s">
        <v>4942</v>
      </c>
      <c r="M540" s="51" t="s">
        <v>4942</v>
      </c>
      <c r="N540" s="51" t="s">
        <v>4942</v>
      </c>
      <c r="O540" s="51" t="s">
        <v>4942</v>
      </c>
      <c r="P540" s="30">
        <v>118468.175649</v>
      </c>
      <c r="Q540" s="27" t="s">
        <v>2001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2001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2001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4748</v>
      </c>
      <c r="AI540" s="25">
        <v>3.0663615764214689</v>
      </c>
      <c r="AJ540" s="25">
        <v>3.4986008908807626</v>
      </c>
      <c r="AK540" s="25" t="s">
        <v>4748</v>
      </c>
      <c r="AL540" s="25">
        <v>11.183240593858242</v>
      </c>
      <c r="AM540" s="25">
        <v>10.914195875096585</v>
      </c>
      <c r="AN540" s="49">
        <v>13.573196245244734</v>
      </c>
      <c r="AO540" s="49">
        <v>13.43937587474262</v>
      </c>
      <c r="AP540" s="49">
        <v>12.872911026153711</v>
      </c>
      <c r="AQ540" s="49">
        <v>0</v>
      </c>
      <c r="AR540" s="49">
        <v>0</v>
      </c>
      <c r="AS540" s="49">
        <v>0</v>
      </c>
      <c r="AT540" s="28" t="s">
        <v>4748</v>
      </c>
      <c r="AU540" s="28">
        <v>700</v>
      </c>
      <c r="AV540" s="28" t="s">
        <v>4748</v>
      </c>
    </row>
    <row r="541" spans="1:48" x14ac:dyDescent="0.25">
      <c r="A541" s="162">
        <v>538</v>
      </c>
      <c r="B541" s="3" t="s">
        <v>3968</v>
      </c>
      <c r="C541" s="3" t="s">
        <v>2176</v>
      </c>
      <c r="D541" s="28">
        <v>28000</v>
      </c>
      <c r="E541" s="25">
        <v>-2.7777780000000001</v>
      </c>
      <c r="F541" s="25">
        <v>-9.0909089999999999</v>
      </c>
      <c r="G541" s="25">
        <v>42.978720000000003</v>
      </c>
      <c r="H541" s="28">
        <v>182782767999.99997</v>
      </c>
      <c r="I541" s="51">
        <v>6.5279499999999997</v>
      </c>
      <c r="J541" s="51">
        <v>89.321039999999996</v>
      </c>
      <c r="K541" s="28">
        <v>60</v>
      </c>
      <c r="L541" s="28">
        <v>1702500</v>
      </c>
      <c r="M541" s="51">
        <v>11.603812681309574</v>
      </c>
      <c r="N541" s="51">
        <v>2.0406778275849429</v>
      </c>
      <c r="O541" s="51" t="s">
        <v>4942</v>
      </c>
      <c r="P541" s="30" t="s">
        <v>4748</v>
      </c>
      <c r="Q541" s="27" t="s">
        <v>2001</v>
      </c>
      <c r="R541" s="30">
        <v>115643.44177200001</v>
      </c>
      <c r="S541" s="27" t="s">
        <v>2001</v>
      </c>
      <c r="T541" s="30">
        <v>103789.868199</v>
      </c>
      <c r="U541" s="27">
        <v>-0.10250104451552246</v>
      </c>
      <c r="V541" s="30" t="s">
        <v>4748</v>
      </c>
      <c r="W541" s="32" t="s">
        <v>2001</v>
      </c>
      <c r="X541" s="30">
        <v>18088.248285000001</v>
      </c>
      <c r="Y541" s="32" t="s">
        <v>2001</v>
      </c>
      <c r="Z541" s="30">
        <v>26970.825357999998</v>
      </c>
      <c r="AA541" s="32">
        <v>0.49106894891342412</v>
      </c>
      <c r="AB541" s="30" t="s">
        <v>4748</v>
      </c>
      <c r="AC541" s="27" t="s">
        <v>2001</v>
      </c>
      <c r="AD541" s="30">
        <v>3901.666666666667</v>
      </c>
      <c r="AE541" s="27" t="s">
        <v>2001</v>
      </c>
      <c r="AF541" s="30">
        <v>3635.8333333333335</v>
      </c>
      <c r="AG541" s="27">
        <v>-6.8133276377616431E-2</v>
      </c>
      <c r="AH541" s="25" t="s">
        <v>4748</v>
      </c>
      <c r="AI541" s="25" t="s">
        <v>4748</v>
      </c>
      <c r="AJ541" s="25">
        <v>27.422676566435616</v>
      </c>
      <c r="AK541" s="25" t="s">
        <v>4748</v>
      </c>
      <c r="AL541" s="25" t="s">
        <v>4748</v>
      </c>
      <c r="AM541" s="25">
        <v>29.001256553586458</v>
      </c>
      <c r="AN541" s="49" t="s">
        <v>4748</v>
      </c>
      <c r="AO541" s="49">
        <v>55.43578129522777</v>
      </c>
      <c r="AP541" s="49">
        <v>51.032928408237765</v>
      </c>
      <c r="AQ541" s="49" t="s">
        <v>4748</v>
      </c>
      <c r="AR541" s="49">
        <v>0</v>
      </c>
      <c r="AS541" s="49">
        <v>0</v>
      </c>
      <c r="AT541" s="28" t="s">
        <v>4748</v>
      </c>
      <c r="AU541" s="28" t="s">
        <v>4748</v>
      </c>
      <c r="AV541" s="28">
        <v>2500</v>
      </c>
    </row>
    <row r="542" spans="1:48" x14ac:dyDescent="0.25">
      <c r="A542" s="162">
        <v>539</v>
      </c>
      <c r="B542" s="3" t="s">
        <v>418</v>
      </c>
      <c r="C542" s="3" t="s">
        <v>694</v>
      </c>
      <c r="D542" s="28">
        <v>20000</v>
      </c>
      <c r="E542" s="25">
        <v>-20</v>
      </c>
      <c r="F542" s="25">
        <v>14.28571</v>
      </c>
      <c r="G542" s="25">
        <v>25.786159999999999</v>
      </c>
      <c r="H542" s="28">
        <v>19998100000.000004</v>
      </c>
      <c r="I542" s="51">
        <v>0.9998999999999999</v>
      </c>
      <c r="J542" s="51">
        <v>51.001350000000002</v>
      </c>
      <c r="K542" s="28">
        <v>660</v>
      </c>
      <c r="L542" s="28">
        <v>13377500</v>
      </c>
      <c r="M542" s="51" t="s">
        <v>4942</v>
      </c>
      <c r="N542" s="51">
        <v>1.4798813119366392</v>
      </c>
      <c r="O542" s="51" t="s">
        <v>4942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9">
        <v>13.118055810616969</v>
      </c>
      <c r="AO542" s="49">
        <v>21.562073648523906</v>
      </c>
      <c r="AP542" s="49">
        <v>16.409298993900524</v>
      </c>
      <c r="AQ542" s="49">
        <v>56.179332848050244</v>
      </c>
      <c r="AR542" s="49">
        <v>75.62968229390134</v>
      </c>
      <c r="AS542" s="49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62">
        <v>540</v>
      </c>
      <c r="B543" s="3" t="s">
        <v>132</v>
      </c>
      <c r="C543" s="3" t="s">
        <v>1</v>
      </c>
      <c r="D543" s="28">
        <v>18700</v>
      </c>
      <c r="E543" s="25">
        <v>0.53763439999999996</v>
      </c>
      <c r="F543" s="25">
        <v>10</v>
      </c>
      <c r="G543" s="25">
        <v>2.1857920000000002</v>
      </c>
      <c r="H543" s="28">
        <v>392700000000</v>
      </c>
      <c r="I543" s="51">
        <v>21</v>
      </c>
      <c r="J543" s="51">
        <v>33.27176</v>
      </c>
      <c r="K543" s="28">
        <v>34180</v>
      </c>
      <c r="L543" s="28">
        <v>636200000</v>
      </c>
      <c r="M543" s="51">
        <v>4.1785302635762394</v>
      </c>
      <c r="N543" s="51">
        <v>0.93584546726748852</v>
      </c>
      <c r="O543" s="51">
        <v>0.40833770000000003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9">
        <v>1.2706905912059252</v>
      </c>
      <c r="AO543" s="49">
        <v>6.1374309452215225</v>
      </c>
      <c r="AP543" s="49">
        <v>7.147834828662325</v>
      </c>
      <c r="AQ543" s="49">
        <v>184.76916307163233</v>
      </c>
      <c r="AR543" s="49">
        <v>106.2969672257959</v>
      </c>
      <c r="AS543" s="49">
        <v>87.11912165406639</v>
      </c>
      <c r="AT543" s="28">
        <v>0</v>
      </c>
      <c r="AU543" s="28" t="s">
        <v>4748</v>
      </c>
      <c r="AV543" s="28">
        <v>3000</v>
      </c>
    </row>
    <row r="544" spans="1:48" x14ac:dyDescent="0.25">
      <c r="A544" s="162">
        <v>541</v>
      </c>
      <c r="B544" s="3" t="s">
        <v>2833</v>
      </c>
      <c r="C544" s="3" t="s">
        <v>2176</v>
      </c>
      <c r="D544" s="28">
        <v>5700</v>
      </c>
      <c r="E544" s="25">
        <v>-17.391300000000001</v>
      </c>
      <c r="F544" s="25">
        <v>-29.629629999999999</v>
      </c>
      <c r="G544" s="25">
        <v>-20.83333</v>
      </c>
      <c r="H544" s="28">
        <v>51300000000</v>
      </c>
      <c r="I544" s="51">
        <v>9</v>
      </c>
      <c r="J544" s="51">
        <v>10.581670000000001</v>
      </c>
      <c r="K544" s="28">
        <v>265</v>
      </c>
      <c r="L544" s="28">
        <v>1526500</v>
      </c>
      <c r="M544" s="51">
        <v>17.868338557993731</v>
      </c>
      <c r="N544" s="51">
        <v>0.51496698026793697</v>
      </c>
      <c r="O544" s="51" t="s">
        <v>4942</v>
      </c>
      <c r="P544" s="30">
        <v>2268004.3497569999</v>
      </c>
      <c r="Q544" s="27" t="s">
        <v>2001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2001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2001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4748</v>
      </c>
      <c r="AI544" s="25">
        <v>2.8789046587188132</v>
      </c>
      <c r="AJ544" s="25">
        <v>5.0936920717949583</v>
      </c>
      <c r="AK544" s="25" t="s">
        <v>4748</v>
      </c>
      <c r="AL544" s="25">
        <v>10.084832113410691</v>
      </c>
      <c r="AM544" s="25">
        <v>13.372130212483313</v>
      </c>
      <c r="AN544" s="49">
        <v>3.3932141665533044</v>
      </c>
      <c r="AO544" s="49">
        <v>3.3481335963174153</v>
      </c>
      <c r="AP544" s="49">
        <v>2.5397641018093942</v>
      </c>
      <c r="AQ544" s="49">
        <v>204.54633597568068</v>
      </c>
      <c r="AR544" s="49">
        <v>156.00841902205954</v>
      </c>
      <c r="AS544" s="49">
        <v>68.167811463454356</v>
      </c>
      <c r="AT544" s="28" t="s">
        <v>4748</v>
      </c>
      <c r="AU544" s="28">
        <v>0</v>
      </c>
      <c r="AV544" s="28">
        <v>0</v>
      </c>
    </row>
    <row r="545" spans="1:48" x14ac:dyDescent="0.25">
      <c r="A545" s="162">
        <v>542</v>
      </c>
      <c r="B545" s="3" t="s">
        <v>419</v>
      </c>
      <c r="C545" s="3" t="s">
        <v>694</v>
      </c>
      <c r="D545" s="28">
        <v>11000</v>
      </c>
      <c r="E545" s="25">
        <v>0</v>
      </c>
      <c r="F545" s="25">
        <v>0</v>
      </c>
      <c r="G545" s="25">
        <v>-1.785714</v>
      </c>
      <c r="H545" s="28">
        <v>141992917000.00003</v>
      </c>
      <c r="I545" s="51">
        <v>12.90845</v>
      </c>
      <c r="J545" s="51">
        <v>57.079859999999996</v>
      </c>
      <c r="K545" s="28">
        <v>12742.5</v>
      </c>
      <c r="L545" s="28">
        <v>140465500</v>
      </c>
      <c r="M545" s="51">
        <v>12.718001533289202</v>
      </c>
      <c r="N545" s="51">
        <v>0.57538792293372498</v>
      </c>
      <c r="O545" s="51">
        <v>0.36193649999999999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9">
        <v>19.952347615523756</v>
      </c>
      <c r="AO545" s="49">
        <v>17.344707239821854</v>
      </c>
      <c r="AP545" s="49">
        <v>12.275584390223916</v>
      </c>
      <c r="AQ545" s="49">
        <v>0</v>
      </c>
      <c r="AR545" s="49">
        <v>0</v>
      </c>
      <c r="AS545" s="49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62">
        <v>543</v>
      </c>
      <c r="B546" s="3" t="s">
        <v>2836</v>
      </c>
      <c r="C546" s="3" t="s">
        <v>2176</v>
      </c>
      <c r="D546" s="28">
        <v>31000</v>
      </c>
      <c r="E546" s="25">
        <v>24</v>
      </c>
      <c r="F546" s="25">
        <v>-7.7380950000000004</v>
      </c>
      <c r="G546" s="25">
        <v>-8.2840240000000005</v>
      </c>
      <c r="H546" s="28">
        <v>248000000000</v>
      </c>
      <c r="I546" s="51">
        <v>8</v>
      </c>
      <c r="J546" s="51">
        <v>76.231160000000003</v>
      </c>
      <c r="K546" s="28">
        <v>805</v>
      </c>
      <c r="L546" s="28">
        <v>21484500</v>
      </c>
      <c r="M546" s="51">
        <v>4.6319321571559353</v>
      </c>
      <c r="N546" s="51">
        <v>0.74955028340044672</v>
      </c>
      <c r="O546" s="51">
        <v>0.18597739999999999</v>
      </c>
      <c r="P546" s="30" t="s">
        <v>4748</v>
      </c>
      <c r="Q546" s="27" t="s">
        <v>2001</v>
      </c>
      <c r="R546" s="30">
        <v>1163356.1893150001</v>
      </c>
      <c r="S546" s="27" t="s">
        <v>2001</v>
      </c>
      <c r="T546" s="30">
        <v>1041249.761356</v>
      </c>
      <c r="U546" s="27">
        <v>-0.10496048336743541</v>
      </c>
      <c r="V546" s="30" t="s">
        <v>4748</v>
      </c>
      <c r="W546" s="32" t="s">
        <v>2001</v>
      </c>
      <c r="X546" s="30">
        <v>67145.316217</v>
      </c>
      <c r="Y546" s="32" t="s">
        <v>2001</v>
      </c>
      <c r="Z546" s="30">
        <v>52415.525857000001</v>
      </c>
      <c r="AA546" s="32">
        <v>-0.21937182204036859</v>
      </c>
      <c r="AB546" s="30" t="s">
        <v>4748</v>
      </c>
      <c r="AC546" s="27" t="s">
        <v>2001</v>
      </c>
      <c r="AD546" s="30">
        <v>8393</v>
      </c>
      <c r="AE546" s="27" t="s">
        <v>2001</v>
      </c>
      <c r="AF546" s="30">
        <v>6552</v>
      </c>
      <c r="AG546" s="27">
        <v>-0.21934945788156798</v>
      </c>
      <c r="AH546" s="25" t="s">
        <v>4748</v>
      </c>
      <c r="AI546" s="25" t="s">
        <v>4748</v>
      </c>
      <c r="AJ546" s="25">
        <v>3.8702620719382983</v>
      </c>
      <c r="AK546" s="25" t="s">
        <v>4748</v>
      </c>
      <c r="AL546" s="25" t="s">
        <v>4748</v>
      </c>
      <c r="AM546" s="25">
        <v>18.364457711555495</v>
      </c>
      <c r="AN546" s="49" t="s">
        <v>4748</v>
      </c>
      <c r="AO546" s="49">
        <v>9.4209639959481173</v>
      </c>
      <c r="AP546" s="49">
        <v>6.4539098836848723</v>
      </c>
      <c r="AQ546" s="49" t="s">
        <v>4748</v>
      </c>
      <c r="AR546" s="49">
        <v>3.427088179853262</v>
      </c>
      <c r="AS546" s="49">
        <v>2.7523482441610789</v>
      </c>
      <c r="AT546" s="28" t="s">
        <v>4748</v>
      </c>
      <c r="AU546" s="28">
        <v>2000</v>
      </c>
      <c r="AV546" s="28">
        <v>1000</v>
      </c>
    </row>
    <row r="547" spans="1:48" x14ac:dyDescent="0.25">
      <c r="A547" s="162">
        <v>544</v>
      </c>
      <c r="B547" s="3" t="s">
        <v>3944</v>
      </c>
      <c r="C547" s="3" t="s">
        <v>2176</v>
      </c>
      <c r="D547" s="28">
        <v>12300</v>
      </c>
      <c r="E547" s="25">
        <v>1.6528929999999999</v>
      </c>
      <c r="F547" s="25">
        <v>5.1282050000000003</v>
      </c>
      <c r="G547" s="25">
        <v>11.81818</v>
      </c>
      <c r="H547" s="28">
        <v>2775608283000</v>
      </c>
      <c r="I547" s="51">
        <v>225.6592</v>
      </c>
      <c r="J547" s="51">
        <v>100</v>
      </c>
      <c r="K547" s="28">
        <v>465</v>
      </c>
      <c r="L547" s="28">
        <v>5673500</v>
      </c>
      <c r="M547" s="51">
        <v>12.852664576802507</v>
      </c>
      <c r="N547" s="51">
        <v>1.1255308406888416</v>
      </c>
      <c r="O547" s="51" t="s">
        <v>4942</v>
      </c>
      <c r="P547" s="30" t="s">
        <v>4748</v>
      </c>
      <c r="Q547" s="27" t="s">
        <v>2001</v>
      </c>
      <c r="R547" s="30">
        <v>519245.69923000003</v>
      </c>
      <c r="S547" s="27" t="s">
        <v>2001</v>
      </c>
      <c r="T547" s="30">
        <v>650526.66145200003</v>
      </c>
      <c r="U547" s="27">
        <v>0.2528301388276864</v>
      </c>
      <c r="V547" s="30" t="s">
        <v>4748</v>
      </c>
      <c r="W547" s="32" t="s">
        <v>2001</v>
      </c>
      <c r="X547" s="30">
        <v>-51868.455971000003</v>
      </c>
      <c r="Y547" s="32" t="s">
        <v>2001</v>
      </c>
      <c r="Z547" s="30">
        <v>9452.0068510000001</v>
      </c>
      <c r="AA547" s="32">
        <v>-1.1822303493337969</v>
      </c>
      <c r="AB547" s="30" t="s">
        <v>4748</v>
      </c>
      <c r="AC547" s="27" t="s">
        <v>2001</v>
      </c>
      <c r="AD547" s="30">
        <v>-230</v>
      </c>
      <c r="AE547" s="27" t="s">
        <v>2001</v>
      </c>
      <c r="AF547" s="30">
        <v>42</v>
      </c>
      <c r="AG547" s="27">
        <v>-1.182608695652174</v>
      </c>
      <c r="AH547" s="25" t="s">
        <v>4748</v>
      </c>
      <c r="AI547" s="25" t="s">
        <v>4748</v>
      </c>
      <c r="AJ547" s="25">
        <v>0.19208493611550512</v>
      </c>
      <c r="AK547" s="25" t="s">
        <v>4748</v>
      </c>
      <c r="AL547" s="25" t="s">
        <v>4748</v>
      </c>
      <c r="AM547" s="25">
        <v>0.42179854244278536</v>
      </c>
      <c r="AN547" s="49" t="s">
        <v>4748</v>
      </c>
      <c r="AO547" s="49">
        <v>40.63278725964846</v>
      </c>
      <c r="AP547" s="49">
        <v>40.33501859021974</v>
      </c>
      <c r="AQ547" s="49" t="s">
        <v>4748</v>
      </c>
      <c r="AR547" s="49">
        <v>113.68035682934669</v>
      </c>
      <c r="AS547" s="49">
        <v>109.17899585669717</v>
      </c>
      <c r="AT547" s="28" t="s">
        <v>4748</v>
      </c>
      <c r="AU547" s="28">
        <v>0</v>
      </c>
      <c r="AV547" s="28">
        <v>0</v>
      </c>
    </row>
    <row r="548" spans="1:48" x14ac:dyDescent="0.25">
      <c r="A548" s="162">
        <v>545</v>
      </c>
      <c r="B548" s="3" t="s">
        <v>2839</v>
      </c>
      <c r="C548" s="3" t="s">
        <v>2176</v>
      </c>
      <c r="D548" s="6" t="s">
        <v>4942</v>
      </c>
      <c r="E548" s="171" t="s">
        <v>4942</v>
      </c>
      <c r="F548" s="171" t="s">
        <v>4942</v>
      </c>
      <c r="G548" s="171" t="s">
        <v>4942</v>
      </c>
      <c r="H548" s="6" t="s">
        <v>4942</v>
      </c>
      <c r="I548" s="154">
        <v>9.5</v>
      </c>
      <c r="J548" s="154">
        <v>32.850529999999999</v>
      </c>
      <c r="K548" s="6">
        <v>0</v>
      </c>
      <c r="L548" s="6" t="s">
        <v>4942</v>
      </c>
      <c r="M548" s="154" t="s">
        <v>4942</v>
      </c>
      <c r="N548" s="154" t="s">
        <v>4942</v>
      </c>
      <c r="O548" s="154" t="s">
        <v>4942</v>
      </c>
      <c r="P548" s="172">
        <v>114303.004862</v>
      </c>
      <c r="Q548" s="168" t="s">
        <v>2001</v>
      </c>
      <c r="R548" s="172">
        <v>127888.392559</v>
      </c>
      <c r="S548" s="168">
        <v>0.11885416060060594</v>
      </c>
      <c r="T548" s="172">
        <v>133893.27285099999</v>
      </c>
      <c r="U548" s="168">
        <v>4.6954068088936977E-2</v>
      </c>
      <c r="V548" s="172">
        <v>8645.5911950000009</v>
      </c>
      <c r="W548" s="173" t="s">
        <v>2001</v>
      </c>
      <c r="X548" s="172">
        <v>9559.6503969999994</v>
      </c>
      <c r="Y548" s="173">
        <v>0.10572547109660069</v>
      </c>
      <c r="Z548" s="172">
        <v>10268.053044</v>
      </c>
      <c r="AA548" s="173">
        <v>7.4103405206356818E-2</v>
      </c>
      <c r="AB548" s="172">
        <v>910</v>
      </c>
      <c r="AC548" s="168" t="s">
        <v>2001</v>
      </c>
      <c r="AD548" s="172">
        <v>1006</v>
      </c>
      <c r="AE548" s="168">
        <v>0.10549450549450556</v>
      </c>
      <c r="AF548" s="172">
        <v>1081</v>
      </c>
      <c r="AG548" s="168">
        <v>7.4552683896620273E-2</v>
      </c>
      <c r="AH548" s="171">
        <v>7.4889835840916978</v>
      </c>
      <c r="AI548" s="171">
        <v>8.1294635105212407</v>
      </c>
      <c r="AJ548" s="171">
        <v>8.5302478845798273</v>
      </c>
      <c r="AK548" s="171">
        <v>8.4640819174502795</v>
      </c>
      <c r="AL548" s="171">
        <v>9.1594437102238384</v>
      </c>
      <c r="AM548" s="171">
        <v>9.6553709253935711</v>
      </c>
      <c r="AN548" s="170">
        <v>19.102424257666151</v>
      </c>
      <c r="AO548" s="170">
        <v>17.834547608750039</v>
      </c>
      <c r="AP548" s="170">
        <v>18.150278281750499</v>
      </c>
      <c r="AQ548" s="170">
        <v>0</v>
      </c>
      <c r="AR548" s="170">
        <v>0</v>
      </c>
      <c r="AS548" s="170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62">
        <v>546</v>
      </c>
      <c r="B549" s="3" t="s">
        <v>2842</v>
      </c>
      <c r="C549" s="3" t="s">
        <v>2176</v>
      </c>
      <c r="D549" s="28">
        <v>12000</v>
      </c>
      <c r="E549" s="25">
        <v>20</v>
      </c>
      <c r="F549" s="25">
        <v>20</v>
      </c>
      <c r="G549" s="25">
        <v>4.3478260000000004</v>
      </c>
      <c r="H549" s="28">
        <v>6000000000000</v>
      </c>
      <c r="I549" s="51">
        <v>500</v>
      </c>
      <c r="J549" s="51">
        <v>90.960120000000003</v>
      </c>
      <c r="K549" s="28">
        <v>31260</v>
      </c>
      <c r="L549" s="28">
        <v>336329500</v>
      </c>
      <c r="M549" s="51">
        <v>14.117647058823529</v>
      </c>
      <c r="N549" s="51">
        <v>1.0540588527095558</v>
      </c>
      <c r="O549" s="51">
        <v>0.26603569999999999</v>
      </c>
      <c r="P549" s="30">
        <v>9110955.6614529993</v>
      </c>
      <c r="Q549" s="27" t="s">
        <v>2001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2001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2001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4748</v>
      </c>
      <c r="AI549" s="25">
        <v>1.6010624973163399</v>
      </c>
      <c r="AJ549" s="25">
        <v>2.4528063549222709</v>
      </c>
      <c r="AK549" s="25" t="s">
        <v>4748</v>
      </c>
      <c r="AL549" s="25">
        <v>6.0204132239806123</v>
      </c>
      <c r="AM549" s="25">
        <v>7.9964093088873627</v>
      </c>
      <c r="AN549" s="49">
        <v>17.357453532375054</v>
      </c>
      <c r="AO549" s="49">
        <v>14.831623299312358</v>
      </c>
      <c r="AP549" s="49">
        <v>18.752595475657728</v>
      </c>
      <c r="AQ549" s="49">
        <v>264.4992312187814</v>
      </c>
      <c r="AR549" s="49">
        <v>237.24051366035619</v>
      </c>
      <c r="AS549" s="49">
        <v>175.54933497995256</v>
      </c>
      <c r="AT549" s="28" t="s">
        <v>4748</v>
      </c>
      <c r="AU549" s="28">
        <v>500</v>
      </c>
      <c r="AV549" s="28" t="s">
        <v>4748</v>
      </c>
    </row>
    <row r="550" spans="1:48" x14ac:dyDescent="0.25">
      <c r="A550" s="162">
        <v>547</v>
      </c>
      <c r="B550" s="3" t="s">
        <v>2845</v>
      </c>
      <c r="C550" s="3" t="s">
        <v>2176</v>
      </c>
      <c r="D550" s="6">
        <v>74900</v>
      </c>
      <c r="E550" s="171">
        <v>-0.53120849999999997</v>
      </c>
      <c r="F550" s="171">
        <v>-34.756100000000004</v>
      </c>
      <c r="G550" s="171">
        <v>70.227270000000004</v>
      </c>
      <c r="H550" s="6">
        <v>1409655450000</v>
      </c>
      <c r="I550" s="154">
        <v>18.820499999999999</v>
      </c>
      <c r="J550" s="154" t="s">
        <v>4942</v>
      </c>
      <c r="K550" s="6">
        <v>245</v>
      </c>
      <c r="L550" s="6">
        <v>18446500</v>
      </c>
      <c r="M550" s="154">
        <v>30.360762059181191</v>
      </c>
      <c r="N550" s="154">
        <v>4.9735954694934863</v>
      </c>
      <c r="O550" s="154" t="s">
        <v>4942</v>
      </c>
      <c r="P550" s="172">
        <v>1202698.3236710001</v>
      </c>
      <c r="Q550" s="168">
        <v>5.3621259656591036E-2</v>
      </c>
      <c r="R550" s="172">
        <v>1355264.5163970001</v>
      </c>
      <c r="S550" s="168">
        <v>0.12685325132932901</v>
      </c>
      <c r="T550" s="172">
        <v>1396041.171048</v>
      </c>
      <c r="U550" s="168">
        <v>3.0087598515015759E-2</v>
      </c>
      <c r="V550" s="172">
        <v>25649.483378000001</v>
      </c>
      <c r="W550" s="173">
        <v>1.5578925280748557E-2</v>
      </c>
      <c r="X550" s="172">
        <v>31651.398413999999</v>
      </c>
      <c r="Y550" s="173">
        <v>0.23399750192036795</v>
      </c>
      <c r="Z550" s="172">
        <v>49333.503660000002</v>
      </c>
      <c r="AA550" s="173">
        <v>0.55865162779597377</v>
      </c>
      <c r="AB550" s="172">
        <v>1282</v>
      </c>
      <c r="AC550" s="168">
        <v>-0.36658773327074867</v>
      </c>
      <c r="AD550" s="172">
        <v>1583</v>
      </c>
      <c r="AE550" s="168">
        <v>0.23478939157566292</v>
      </c>
      <c r="AF550" s="172">
        <v>2467</v>
      </c>
      <c r="AG550" s="168">
        <v>0.55843335439039798</v>
      </c>
      <c r="AH550" s="171">
        <v>3.8396608692778997</v>
      </c>
      <c r="AI550" s="171">
        <v>4.5821995179802046</v>
      </c>
      <c r="AJ550" s="171">
        <v>6.19769815680253</v>
      </c>
      <c r="AK550" s="171">
        <v>9.5798351417481076</v>
      </c>
      <c r="AL550" s="171">
        <v>11.409091826283117</v>
      </c>
      <c r="AM550" s="171">
        <v>16.908133093983384</v>
      </c>
      <c r="AN550" s="170">
        <v>20.157389374670643</v>
      </c>
      <c r="AO550" s="170">
        <v>22.480304553015628</v>
      </c>
      <c r="AP550" s="170">
        <v>23.828923616792252</v>
      </c>
      <c r="AQ550" s="170">
        <v>71.576958573780942</v>
      </c>
      <c r="AR550" s="170">
        <v>59.676587754358358</v>
      </c>
      <c r="AS550" s="170">
        <v>108.05639258668982</v>
      </c>
      <c r="AT550" s="6">
        <v>1000</v>
      </c>
      <c r="AU550" s="6">
        <v>1500</v>
      </c>
      <c r="AV550" s="6" t="s">
        <v>4748</v>
      </c>
    </row>
    <row r="551" spans="1:48" x14ac:dyDescent="0.25">
      <c r="A551" s="162">
        <v>548</v>
      </c>
      <c r="B551" s="3" t="s">
        <v>133</v>
      </c>
      <c r="C551" s="3" t="s">
        <v>1</v>
      </c>
      <c r="D551" s="6">
        <v>15500</v>
      </c>
      <c r="E551" s="171">
        <v>1.3071900000000001</v>
      </c>
      <c r="F551" s="171">
        <v>7.2664359999999997</v>
      </c>
      <c r="G551" s="171">
        <v>80.232560000000007</v>
      </c>
      <c r="H551" s="6">
        <v>13746080372500</v>
      </c>
      <c r="I551" s="154">
        <v>886.84389999999996</v>
      </c>
      <c r="J551" s="154">
        <v>42.020589999999999</v>
      </c>
      <c r="K551" s="6">
        <v>933794.5</v>
      </c>
      <c r="L551" s="6">
        <v>14395000000</v>
      </c>
      <c r="M551" s="154" t="s">
        <v>4942</v>
      </c>
      <c r="N551" s="154">
        <v>1.291127246508883</v>
      </c>
      <c r="O551" s="154">
        <v>0.7590247</v>
      </c>
      <c r="P551" s="172">
        <v>4730680.4330000002</v>
      </c>
      <c r="Q551" s="168">
        <v>1.1384012900753016</v>
      </c>
      <c r="R551" s="172">
        <v>4784149.9359999998</v>
      </c>
      <c r="S551" s="168">
        <v>1.1302708723888832E-2</v>
      </c>
      <c r="T551" s="172">
        <v>3321021.2289999998</v>
      </c>
      <c r="U551" s="168">
        <v>-0.30582835541799791</v>
      </c>
      <c r="V551" s="172">
        <v>724591.67799999996</v>
      </c>
      <c r="W551" s="173">
        <v>-1.4989827498513408E-2</v>
      </c>
      <c r="X551" s="172">
        <v>-1742713.08</v>
      </c>
      <c r="Y551" s="173">
        <v>-3.4050967364270504</v>
      </c>
      <c r="Z551" s="172">
        <v>527438.21600000001</v>
      </c>
      <c r="AA551" s="173">
        <v>-1.3026535016309169</v>
      </c>
      <c r="AB551" s="172">
        <v>1023.22646</v>
      </c>
      <c r="AC551" s="168">
        <v>-0.44490802057786905</v>
      </c>
      <c r="AD551" s="172">
        <v>-2297</v>
      </c>
      <c r="AE551" s="168">
        <v>-3.244859852431885</v>
      </c>
      <c r="AF551" s="172">
        <v>688</v>
      </c>
      <c r="AG551" s="168">
        <v>-1.2995211144971701</v>
      </c>
      <c r="AH551" s="171">
        <v>3.3041189590387368</v>
      </c>
      <c r="AI551" s="171">
        <v>-5.646165820483577</v>
      </c>
      <c r="AJ551" s="171">
        <v>1.567950657786239</v>
      </c>
      <c r="AK551" s="171">
        <v>8.7897156693228524</v>
      </c>
      <c r="AL551" s="171">
        <v>-18.043396530934722</v>
      </c>
      <c r="AM551" s="171">
        <v>5.337072385724726</v>
      </c>
      <c r="AN551" s="170">
        <v>26.150581454843337</v>
      </c>
      <c r="AO551" s="170">
        <v>3.3438023293591024</v>
      </c>
      <c r="AP551" s="170">
        <v>36.570757524657779</v>
      </c>
      <c r="AQ551" s="170">
        <v>125.50641605643864</v>
      </c>
      <c r="AR551" s="170">
        <v>206.63119780317052</v>
      </c>
      <c r="AS551" s="170">
        <v>139.48156316967746</v>
      </c>
      <c r="AT551" s="6">
        <v>0</v>
      </c>
      <c r="AU551" s="6">
        <v>0</v>
      </c>
      <c r="AV551" s="6" t="s">
        <v>4748</v>
      </c>
    </row>
    <row r="552" spans="1:48" x14ac:dyDescent="0.25">
      <c r="A552" s="162">
        <v>549</v>
      </c>
      <c r="B552" s="3" t="s">
        <v>4097</v>
      </c>
      <c r="C552" s="3" t="s">
        <v>2176</v>
      </c>
      <c r="D552" s="28">
        <v>37300</v>
      </c>
      <c r="E552" s="25">
        <v>-6.75</v>
      </c>
      <c r="F552" s="25">
        <v>7.1839079999999997</v>
      </c>
      <c r="G552" s="25">
        <v>5.0704229999999999</v>
      </c>
      <c r="H552" s="28">
        <v>443497000000</v>
      </c>
      <c r="I552" s="51">
        <v>11.889999999999999</v>
      </c>
      <c r="J552" s="51">
        <v>100</v>
      </c>
      <c r="K552" s="28">
        <v>185.25</v>
      </c>
      <c r="L552" s="28">
        <v>7159500</v>
      </c>
      <c r="M552" s="51">
        <v>5.5905275779376495</v>
      </c>
      <c r="N552" s="51">
        <v>1.7940942780056357</v>
      </c>
      <c r="O552" s="51" t="s">
        <v>4942</v>
      </c>
      <c r="P552" s="30" t="s">
        <v>4748</v>
      </c>
      <c r="Q552" s="27" t="s">
        <v>2001</v>
      </c>
      <c r="R552" s="30">
        <v>1006440.091625</v>
      </c>
      <c r="S552" s="27" t="s">
        <v>2001</v>
      </c>
      <c r="T552" s="30">
        <v>1068343.099321</v>
      </c>
      <c r="U552" s="27">
        <v>6.1506897639631325E-2</v>
      </c>
      <c r="V552" s="30" t="s">
        <v>4748</v>
      </c>
      <c r="W552" s="32" t="s">
        <v>2001</v>
      </c>
      <c r="X552" s="30">
        <v>83878.134787999996</v>
      </c>
      <c r="Y552" s="32" t="s">
        <v>2001</v>
      </c>
      <c r="Z552" s="30">
        <v>88135.517152</v>
      </c>
      <c r="AA552" s="32">
        <v>5.0756760087243689E-2</v>
      </c>
      <c r="AB552" s="30" t="s">
        <v>4748</v>
      </c>
      <c r="AC552" s="27" t="s">
        <v>2001</v>
      </c>
      <c r="AD552" s="30">
        <v>7902</v>
      </c>
      <c r="AE552" s="27" t="s">
        <v>2001</v>
      </c>
      <c r="AF552" s="30">
        <v>6672</v>
      </c>
      <c r="AG552" s="27">
        <v>-0.15565679574791191</v>
      </c>
      <c r="AH552" s="25" t="s">
        <v>4748</v>
      </c>
      <c r="AI552" s="25" t="s">
        <v>4748</v>
      </c>
      <c r="AJ552" s="25">
        <v>18.331670167007491</v>
      </c>
      <c r="AK552" s="25" t="s">
        <v>4748</v>
      </c>
      <c r="AL552" s="25" t="s">
        <v>4748</v>
      </c>
      <c r="AM552" s="25">
        <v>35.732783323301724</v>
      </c>
      <c r="AN552" s="49" t="s">
        <v>4748</v>
      </c>
      <c r="AO552" s="49">
        <v>15.833419783656177</v>
      </c>
      <c r="AP552" s="49">
        <v>15.730426128629437</v>
      </c>
      <c r="AQ552" s="49" t="s">
        <v>4748</v>
      </c>
      <c r="AR552" s="49">
        <v>0</v>
      </c>
      <c r="AS552" s="49">
        <v>0</v>
      </c>
      <c r="AT552" s="28" t="s">
        <v>4748</v>
      </c>
      <c r="AU552" s="28" t="s">
        <v>4748</v>
      </c>
      <c r="AV552" s="28">
        <v>4000</v>
      </c>
    </row>
    <row r="553" spans="1:48" x14ac:dyDescent="0.25">
      <c r="A553" s="162">
        <v>550</v>
      </c>
      <c r="B553" s="3" t="s">
        <v>420</v>
      </c>
      <c r="C553" s="3" t="s">
        <v>694</v>
      </c>
      <c r="D553" s="28">
        <v>3300</v>
      </c>
      <c r="E553" s="25">
        <v>3.125</v>
      </c>
      <c r="F553" s="25">
        <v>6.451613</v>
      </c>
      <c r="G553" s="25">
        <v>-8.3333329999999997</v>
      </c>
      <c r="H553" s="28">
        <v>66000000000</v>
      </c>
      <c r="I553" s="51">
        <v>20</v>
      </c>
      <c r="J553" s="51">
        <v>46.215499999999999</v>
      </c>
      <c r="K553" s="28">
        <v>7760</v>
      </c>
      <c r="L553" s="28">
        <v>24764500</v>
      </c>
      <c r="M553" s="51">
        <v>53.459062135597541</v>
      </c>
      <c r="N553" s="51">
        <v>0.38151693637219181</v>
      </c>
      <c r="O553" s="51" t="s">
        <v>4942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9">
        <v>29.511079937092553</v>
      </c>
      <c r="AO553" s="49">
        <v>27.583426584639192</v>
      </c>
      <c r="AP553" s="49">
        <v>28.556609021457945</v>
      </c>
      <c r="AQ553" s="49">
        <v>33.184891209906915</v>
      </c>
      <c r="AR553" s="49">
        <v>67.546895617572403</v>
      </c>
      <c r="AS553" s="49">
        <v>93.443434530916988</v>
      </c>
      <c r="AT553" s="28" t="s">
        <v>4748</v>
      </c>
      <c r="AU553" s="28">
        <v>0</v>
      </c>
      <c r="AV553" s="28" t="s">
        <v>4748</v>
      </c>
    </row>
    <row r="554" spans="1:48" x14ac:dyDescent="0.25">
      <c r="A554" s="162">
        <v>551</v>
      </c>
      <c r="B554" s="3" t="s">
        <v>2848</v>
      </c>
      <c r="C554" s="3" t="s">
        <v>2176</v>
      </c>
      <c r="D554" s="28">
        <v>13300</v>
      </c>
      <c r="E554" s="25">
        <v>-24.85876</v>
      </c>
      <c r="F554" s="25">
        <v>-49.236640000000001</v>
      </c>
      <c r="G554" s="25">
        <v>-46.37097</v>
      </c>
      <c r="H554" s="28">
        <v>66500000000</v>
      </c>
      <c r="I554" s="51">
        <v>5</v>
      </c>
      <c r="J554" s="51">
        <v>100</v>
      </c>
      <c r="K554" s="28">
        <v>150</v>
      </c>
      <c r="L554" s="28">
        <v>2407000</v>
      </c>
      <c r="M554" s="51">
        <v>6.1649137607364528</v>
      </c>
      <c r="N554" s="51">
        <v>0.53115118151043383</v>
      </c>
      <c r="O554" s="51" t="s">
        <v>4942</v>
      </c>
      <c r="P554" s="30">
        <v>345132.56206000003</v>
      </c>
      <c r="Q554" s="27" t="s">
        <v>2001</v>
      </c>
      <c r="R554" s="30" t="s">
        <v>4748</v>
      </c>
      <c r="S554" s="27" t="s">
        <v>2001</v>
      </c>
      <c r="T554" s="30">
        <v>410860.39132400003</v>
      </c>
      <c r="U554" s="27" t="s">
        <v>4748</v>
      </c>
      <c r="V554" s="30">
        <v>19058.702896999999</v>
      </c>
      <c r="W554" s="32" t="s">
        <v>2001</v>
      </c>
      <c r="X554" s="30" t="s">
        <v>4748</v>
      </c>
      <c r="Y554" s="32" t="s">
        <v>2001</v>
      </c>
      <c r="Z554" s="30">
        <v>22158.699991000001</v>
      </c>
      <c r="AA554" s="32" t="s">
        <v>4748</v>
      </c>
      <c r="AB554" s="30">
        <v>3430.57</v>
      </c>
      <c r="AC554" s="27" t="s">
        <v>2001</v>
      </c>
      <c r="AD554" s="30" t="s">
        <v>4748</v>
      </c>
      <c r="AE554" s="27" t="s">
        <v>2001</v>
      </c>
      <c r="AF554" s="30">
        <v>3988.57</v>
      </c>
      <c r="AG554" s="27" t="s">
        <v>4748</v>
      </c>
      <c r="AH554" s="25" t="s">
        <v>4748</v>
      </c>
      <c r="AI554" s="25" t="s">
        <v>4748</v>
      </c>
      <c r="AJ554" s="25" t="s">
        <v>4748</v>
      </c>
      <c r="AK554" s="25" t="s">
        <v>4748</v>
      </c>
      <c r="AL554" s="25" t="s">
        <v>4748</v>
      </c>
      <c r="AM554" s="25" t="s">
        <v>4748</v>
      </c>
      <c r="AN554" s="49">
        <v>14.957479530148055</v>
      </c>
      <c r="AO554" s="49" t="s">
        <v>4748</v>
      </c>
      <c r="AP554" s="49">
        <v>16.074696452040815</v>
      </c>
      <c r="AQ554" s="49">
        <v>18.696497667268059</v>
      </c>
      <c r="AR554" s="49" t="s">
        <v>4748</v>
      </c>
      <c r="AS554" s="49">
        <v>59.667579697358732</v>
      </c>
      <c r="AT554" s="28" t="s">
        <v>4748</v>
      </c>
      <c r="AU554" s="28" t="s">
        <v>4748</v>
      </c>
      <c r="AV554" s="28" t="s">
        <v>4748</v>
      </c>
    </row>
    <row r="555" spans="1:48" x14ac:dyDescent="0.25">
      <c r="A555" s="162">
        <v>552</v>
      </c>
      <c r="B555" s="3" t="s">
        <v>4803</v>
      </c>
      <c r="C555" s="3" t="s">
        <v>2176</v>
      </c>
      <c r="D555" s="28" t="s">
        <v>4942</v>
      </c>
      <c r="E555" s="25" t="s">
        <v>4942</v>
      </c>
      <c r="F555" s="25" t="s">
        <v>4942</v>
      </c>
      <c r="G555" s="25" t="s">
        <v>4942</v>
      </c>
      <c r="H555" s="28" t="s">
        <v>4942</v>
      </c>
      <c r="I555" s="51">
        <v>20</v>
      </c>
      <c r="J555" s="51">
        <v>100</v>
      </c>
      <c r="K555" s="28">
        <v>0</v>
      </c>
      <c r="L555" s="28" t="s">
        <v>4942</v>
      </c>
      <c r="M555" s="51" t="s">
        <v>4942</v>
      </c>
      <c r="N555" s="51" t="s">
        <v>4942</v>
      </c>
      <c r="O555" s="51" t="s">
        <v>4942</v>
      </c>
      <c r="P555" s="30" t="s">
        <v>2001</v>
      </c>
      <c r="Q555" s="27" t="s">
        <v>2001</v>
      </c>
      <c r="R555" s="30" t="s">
        <v>2001</v>
      </c>
      <c r="S555" s="27" t="s">
        <v>2001</v>
      </c>
      <c r="T555" s="30" t="s">
        <v>2001</v>
      </c>
      <c r="U555" s="27" t="s">
        <v>2001</v>
      </c>
      <c r="V555" s="30" t="s">
        <v>2001</v>
      </c>
      <c r="W555" s="32" t="s">
        <v>2001</v>
      </c>
      <c r="X555" s="30" t="s">
        <v>2001</v>
      </c>
      <c r="Y555" s="32" t="s">
        <v>2001</v>
      </c>
      <c r="Z555" s="30" t="s">
        <v>2001</v>
      </c>
      <c r="AA555" s="32" t="s">
        <v>2001</v>
      </c>
      <c r="AB555" s="30" t="s">
        <v>2001</v>
      </c>
      <c r="AC555" s="27" t="s">
        <v>2001</v>
      </c>
      <c r="AD555" s="30" t="s">
        <v>2001</v>
      </c>
      <c r="AE555" s="27" t="s">
        <v>2001</v>
      </c>
      <c r="AF555" s="30" t="s">
        <v>2001</v>
      </c>
      <c r="AG555" s="27" t="s">
        <v>2001</v>
      </c>
      <c r="AH555" s="25" t="s">
        <v>2001</v>
      </c>
      <c r="AI555" s="25" t="s">
        <v>2001</v>
      </c>
      <c r="AJ555" s="25" t="s">
        <v>2001</v>
      </c>
      <c r="AK555" s="25" t="s">
        <v>2001</v>
      </c>
      <c r="AL555" s="25" t="s">
        <v>2001</v>
      </c>
      <c r="AM555" s="25" t="s">
        <v>2001</v>
      </c>
      <c r="AN555" s="49" t="s">
        <v>2001</v>
      </c>
      <c r="AO555" s="49" t="s">
        <v>2001</v>
      </c>
      <c r="AP555" s="49" t="s">
        <v>2001</v>
      </c>
      <c r="AQ555" s="49" t="s">
        <v>2001</v>
      </c>
      <c r="AR555" s="49" t="s">
        <v>2001</v>
      </c>
      <c r="AS555" s="49" t="s">
        <v>2001</v>
      </c>
      <c r="AT555" s="28" t="s">
        <v>2001</v>
      </c>
      <c r="AU555" s="28" t="s">
        <v>2001</v>
      </c>
      <c r="AV555" s="28" t="s">
        <v>2001</v>
      </c>
    </row>
    <row r="556" spans="1:48" x14ac:dyDescent="0.25">
      <c r="A556" s="162">
        <v>553</v>
      </c>
      <c r="B556" s="3" t="s">
        <v>2851</v>
      </c>
      <c r="C556" s="3" t="s">
        <v>2176</v>
      </c>
      <c r="D556" s="28" t="s">
        <v>4942</v>
      </c>
      <c r="E556" s="25" t="s">
        <v>4942</v>
      </c>
      <c r="F556" s="25" t="s">
        <v>4942</v>
      </c>
      <c r="G556" s="25" t="s">
        <v>4942</v>
      </c>
      <c r="H556" s="28" t="s">
        <v>4942</v>
      </c>
      <c r="I556" s="51">
        <v>5.5</v>
      </c>
      <c r="J556" s="51">
        <v>91.665459999999996</v>
      </c>
      <c r="K556" s="28" t="s">
        <v>4942</v>
      </c>
      <c r="L556" s="28" t="s">
        <v>4942</v>
      </c>
      <c r="M556" s="51" t="s">
        <v>4942</v>
      </c>
      <c r="N556" s="51" t="s">
        <v>4942</v>
      </c>
      <c r="O556" s="51" t="s">
        <v>4942</v>
      </c>
      <c r="P556" s="30">
        <v>98466.668722999995</v>
      </c>
      <c r="Q556" s="27" t="s">
        <v>2001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2001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2001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4748</v>
      </c>
      <c r="AI556" s="25">
        <v>1.4328950474827551</v>
      </c>
      <c r="AJ556" s="25">
        <v>1.2551488579445171</v>
      </c>
      <c r="AK556" s="25" t="s">
        <v>4748</v>
      </c>
      <c r="AL556" s="25">
        <v>3.2862205103868813</v>
      </c>
      <c r="AM556" s="25">
        <v>3.4289943721852985</v>
      </c>
      <c r="AN556" s="49">
        <v>5.9214935171642002</v>
      </c>
      <c r="AO556" s="49">
        <v>6.6515786785993569</v>
      </c>
      <c r="AP556" s="49">
        <v>6.2703135460205122</v>
      </c>
      <c r="AQ556" s="49">
        <v>77.511693274069913</v>
      </c>
      <c r="AR556" s="49">
        <v>41.705962087303625</v>
      </c>
      <c r="AS556" s="49">
        <v>142.41626953719785</v>
      </c>
      <c r="AT556" s="28" t="s">
        <v>4748</v>
      </c>
      <c r="AU556" s="28">
        <v>220</v>
      </c>
      <c r="AV556" s="28">
        <v>0</v>
      </c>
    </row>
    <row r="557" spans="1:48" x14ac:dyDescent="0.25">
      <c r="A557" s="162">
        <v>554</v>
      </c>
      <c r="B557" s="3" t="s">
        <v>421</v>
      </c>
      <c r="C557" s="3" t="s">
        <v>694</v>
      </c>
      <c r="D557" s="28">
        <v>3500</v>
      </c>
      <c r="E557" s="25">
        <v>0</v>
      </c>
      <c r="F557" s="25">
        <v>16.66667</v>
      </c>
      <c r="G557" s="25">
        <v>-14.63415</v>
      </c>
      <c r="H557" s="28">
        <v>242300100000</v>
      </c>
      <c r="I557" s="51">
        <v>69.2286</v>
      </c>
      <c r="J557" s="51">
        <v>26.198419999999999</v>
      </c>
      <c r="K557" s="28">
        <v>26505</v>
      </c>
      <c r="L557" s="28">
        <v>93426000</v>
      </c>
      <c r="M557" s="51">
        <v>11.007350375215101</v>
      </c>
      <c r="N557" s="51">
        <v>0.25675738321230795</v>
      </c>
      <c r="O557" s="51">
        <v>0.38165559999999998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9">
        <v>17.052869967618001</v>
      </c>
      <c r="AO557" s="49">
        <v>16.38357233841856</v>
      </c>
      <c r="AP557" s="49">
        <v>13.338662741694229</v>
      </c>
      <c r="AQ557" s="49">
        <v>66.404830403882016</v>
      </c>
      <c r="AR557" s="49">
        <v>46.334346382006956</v>
      </c>
      <c r="AS557" s="49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62">
        <v>555</v>
      </c>
      <c r="B558" s="3" t="s">
        <v>134</v>
      </c>
      <c r="C558" s="3" t="s">
        <v>1</v>
      </c>
      <c r="D558" s="28">
        <v>30300</v>
      </c>
      <c r="E558" s="25">
        <v>4.3029260000000003</v>
      </c>
      <c r="F558" s="25">
        <v>10.58394</v>
      </c>
      <c r="G558" s="25">
        <v>-3.04</v>
      </c>
      <c r="H558" s="28">
        <v>242398091100</v>
      </c>
      <c r="I558" s="51">
        <v>7.99993</v>
      </c>
      <c r="J558" s="51">
        <v>22.452580000000001</v>
      </c>
      <c r="K558" s="28">
        <v>113</v>
      </c>
      <c r="L558" s="28">
        <v>3514525</v>
      </c>
      <c r="M558" s="51">
        <v>13.963103487970992</v>
      </c>
      <c r="N558" s="51">
        <v>2.0142047967979804</v>
      </c>
      <c r="O558" s="51" t="s">
        <v>4942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9">
        <v>21.819173745140386</v>
      </c>
      <c r="AO558" s="49">
        <v>23.820682661535507</v>
      </c>
      <c r="AP558" s="49">
        <v>28.13972120959032</v>
      </c>
      <c r="AQ558" s="49">
        <v>9.9812905047965081</v>
      </c>
      <c r="AR558" s="49">
        <v>7.4645870324964889</v>
      </c>
      <c r="AS558" s="49">
        <v>7.2706791447060919</v>
      </c>
      <c r="AT558" s="28">
        <v>1100</v>
      </c>
      <c r="AU558" s="28" t="s">
        <v>4748</v>
      </c>
      <c r="AV558" s="28">
        <v>1350</v>
      </c>
    </row>
    <row r="559" spans="1:48" x14ac:dyDescent="0.25">
      <c r="A559" s="162">
        <v>556</v>
      </c>
      <c r="B559" s="3" t="s">
        <v>2854</v>
      </c>
      <c r="C559" s="3" t="s">
        <v>2176</v>
      </c>
      <c r="D559" s="28">
        <v>12700</v>
      </c>
      <c r="E559" s="25">
        <v>-0.78125</v>
      </c>
      <c r="F559" s="25">
        <v>10.43478</v>
      </c>
      <c r="G559" s="25">
        <v>14.41441</v>
      </c>
      <c r="H559" s="28">
        <v>46446440000</v>
      </c>
      <c r="I559" s="51">
        <v>3.6572</v>
      </c>
      <c r="J559" s="51">
        <v>24.522580000000001</v>
      </c>
      <c r="K559" s="28">
        <v>20</v>
      </c>
      <c r="L559" s="28">
        <v>246500</v>
      </c>
      <c r="M559" s="51">
        <v>4.9454828660436139</v>
      </c>
      <c r="N559" s="51">
        <v>0.4831514308156189</v>
      </c>
      <c r="O559" s="51" t="s">
        <v>4942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9">
        <v>9.2310580612475093</v>
      </c>
      <c r="AO559" s="49">
        <v>8.9214403195688075</v>
      </c>
      <c r="AP559" s="49">
        <v>10.074051555861308</v>
      </c>
      <c r="AQ559" s="49">
        <v>15.782712176524166</v>
      </c>
      <c r="AR559" s="49">
        <v>8.4433684896713697</v>
      </c>
      <c r="AS559" s="49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62">
        <v>557</v>
      </c>
      <c r="B560" s="3" t="s">
        <v>2857</v>
      </c>
      <c r="C560" s="3" t="s">
        <v>2176</v>
      </c>
      <c r="D560" s="6">
        <v>19000</v>
      </c>
      <c r="E560" s="171">
        <v>6.7415729999999998</v>
      </c>
      <c r="F560" s="171">
        <v>5.5555560000000002</v>
      </c>
      <c r="G560" s="171">
        <v>5.5555560000000002</v>
      </c>
      <c r="H560" s="6">
        <v>157825210000</v>
      </c>
      <c r="I560" s="154">
        <v>8.3065899999999999</v>
      </c>
      <c r="J560" s="154">
        <v>34.9</v>
      </c>
      <c r="K560" s="6">
        <v>440</v>
      </c>
      <c r="L560" s="6">
        <v>7942000</v>
      </c>
      <c r="M560" s="154">
        <v>7.0084839542604209</v>
      </c>
      <c r="N560" s="154">
        <v>1.5117406620794578</v>
      </c>
      <c r="O560" s="154" t="s">
        <v>4942</v>
      </c>
      <c r="P560" s="172">
        <v>44550.969018000003</v>
      </c>
      <c r="Q560" s="168">
        <v>-8.4957432279903267E-2</v>
      </c>
      <c r="R560" s="172">
        <v>39009.689482000002</v>
      </c>
      <c r="S560" s="168">
        <v>-0.12438067360018923</v>
      </c>
      <c r="T560" s="172">
        <v>51999.021180999996</v>
      </c>
      <c r="U560" s="168">
        <v>0.33297705958396778</v>
      </c>
      <c r="V560" s="172">
        <v>8604.1892750000006</v>
      </c>
      <c r="W560" s="173">
        <v>-0.45172477067009675</v>
      </c>
      <c r="X560" s="172">
        <v>7312.0833490000005</v>
      </c>
      <c r="Y560" s="173">
        <v>-0.15017172271585111</v>
      </c>
      <c r="Z560" s="172">
        <v>18145.739638999999</v>
      </c>
      <c r="AA560" s="173">
        <v>1.4816100655474076</v>
      </c>
      <c r="AB560" s="172">
        <v>1036</v>
      </c>
      <c r="AC560" s="168">
        <v>-0.45156167284277393</v>
      </c>
      <c r="AD560" s="172">
        <v>880</v>
      </c>
      <c r="AE560" s="168">
        <v>-0.15057915057915061</v>
      </c>
      <c r="AF560" s="172">
        <v>2184</v>
      </c>
      <c r="AG560" s="168">
        <v>1.4818181818181819</v>
      </c>
      <c r="AH560" s="171">
        <v>3.5568774882490453</v>
      </c>
      <c r="AI560" s="171">
        <v>3.224495603611103</v>
      </c>
      <c r="AJ560" s="171">
        <v>8.0827810580561117</v>
      </c>
      <c r="AK560" s="171">
        <v>8.2822131458495374</v>
      </c>
      <c r="AL560" s="171">
        <v>6.8318135000267715</v>
      </c>
      <c r="AM560" s="171">
        <v>16.447916771347433</v>
      </c>
      <c r="AN560" s="170">
        <v>49.017333495432794</v>
      </c>
      <c r="AO560" s="170">
        <v>47.457036169288834</v>
      </c>
      <c r="AP560" s="170">
        <v>57.969963719267639</v>
      </c>
      <c r="AQ560" s="170">
        <v>96.589124861167491</v>
      </c>
      <c r="AR560" s="170">
        <v>87.692452513031299</v>
      </c>
      <c r="AS560" s="170">
        <v>94.643702492943362</v>
      </c>
      <c r="AT560" s="6">
        <v>0</v>
      </c>
      <c r="AU560" s="6" t="s">
        <v>4748</v>
      </c>
      <c r="AV560" s="6" t="s">
        <v>4748</v>
      </c>
    </row>
    <row r="561" spans="1:48" x14ac:dyDescent="0.25">
      <c r="A561" s="162">
        <v>558</v>
      </c>
      <c r="B561" s="3" t="s">
        <v>135</v>
      </c>
      <c r="C561" s="3" t="s">
        <v>1</v>
      </c>
      <c r="D561" s="28">
        <v>34150</v>
      </c>
      <c r="E561" s="25">
        <v>5.0769229999999999</v>
      </c>
      <c r="F561" s="25">
        <v>25.09158</v>
      </c>
      <c r="G561" s="25">
        <v>-11.46297</v>
      </c>
      <c r="H561" s="28">
        <v>72531429718900</v>
      </c>
      <c r="I561" s="51">
        <v>2123.9069999999997</v>
      </c>
      <c r="J561" s="51">
        <v>51.063009999999998</v>
      </c>
      <c r="K561" s="28">
        <v>2514037</v>
      </c>
      <c r="L561" s="28">
        <v>81850900000</v>
      </c>
      <c r="M561" s="51">
        <v>8.8857124393818143</v>
      </c>
      <c r="N561" s="51">
        <v>1.7237796384655211</v>
      </c>
      <c r="O561" s="51">
        <v>1.0170760000000001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9">
        <v>20.376606488599524</v>
      </c>
      <c r="AO561" s="49">
        <v>26.291213134008029</v>
      </c>
      <c r="AP561" s="49">
        <v>23.018157837158814</v>
      </c>
      <c r="AQ561" s="49">
        <v>47.390299125768323</v>
      </c>
      <c r="AR561" s="49">
        <v>32.545519746668376</v>
      </c>
      <c r="AS561" s="49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62">
        <v>559</v>
      </c>
      <c r="B562" s="3" t="s">
        <v>4131</v>
      </c>
      <c r="C562" s="3" t="s">
        <v>2176</v>
      </c>
      <c r="D562" s="28">
        <v>17200</v>
      </c>
      <c r="E562" s="25">
        <v>86.956519999999998</v>
      </c>
      <c r="F562" s="25">
        <v>330</v>
      </c>
      <c r="G562" s="25" t="s">
        <v>4942</v>
      </c>
      <c r="H562" s="28">
        <v>144480000000</v>
      </c>
      <c r="I562" s="51">
        <v>8.4</v>
      </c>
      <c r="J562" s="51">
        <v>16.505189999999999</v>
      </c>
      <c r="K562" s="28">
        <v>420</v>
      </c>
      <c r="L562" s="28">
        <v>4431000</v>
      </c>
      <c r="M562" s="51">
        <v>7.1756362119315815</v>
      </c>
      <c r="N562" s="51">
        <v>1.3515096281851939</v>
      </c>
      <c r="O562" s="51" t="s">
        <v>4942</v>
      </c>
      <c r="P562" s="30" t="s">
        <v>4748</v>
      </c>
      <c r="Q562" s="27" t="s">
        <v>2001</v>
      </c>
      <c r="R562" s="30">
        <v>53933.261817999999</v>
      </c>
      <c r="S562" s="27" t="s">
        <v>2001</v>
      </c>
      <c r="T562" s="30">
        <v>57325.478093999998</v>
      </c>
      <c r="U562" s="27">
        <v>6.2896553289270213E-2</v>
      </c>
      <c r="V562" s="30" t="s">
        <v>4748</v>
      </c>
      <c r="W562" s="32" t="s">
        <v>2001</v>
      </c>
      <c r="X562" s="30">
        <v>4100.4493199999997</v>
      </c>
      <c r="Y562" s="32" t="s">
        <v>2001</v>
      </c>
      <c r="Z562" s="30">
        <v>7332.2952189999996</v>
      </c>
      <c r="AA562" s="32">
        <v>0.78816872171462427</v>
      </c>
      <c r="AB562" s="30" t="s">
        <v>4748</v>
      </c>
      <c r="AC562" s="27" t="s">
        <v>2001</v>
      </c>
      <c r="AD562" s="30">
        <v>488</v>
      </c>
      <c r="AE562" s="27" t="s">
        <v>2001</v>
      </c>
      <c r="AF562" s="30">
        <v>873</v>
      </c>
      <c r="AG562" s="27">
        <v>0.78893442622950816</v>
      </c>
      <c r="AH562" s="25" t="s">
        <v>4748</v>
      </c>
      <c r="AI562" s="25" t="s">
        <v>4748</v>
      </c>
      <c r="AJ562" s="25">
        <v>4.2517623628748806</v>
      </c>
      <c r="AK562" s="25" t="s">
        <v>4748</v>
      </c>
      <c r="AL562" s="25" t="s">
        <v>4748</v>
      </c>
      <c r="AM562" s="25">
        <v>8.8231070626379644</v>
      </c>
      <c r="AN562" s="49" t="s">
        <v>4748</v>
      </c>
      <c r="AO562" s="49">
        <v>32.205813767790602</v>
      </c>
      <c r="AP562" s="49">
        <v>32.006497834896194</v>
      </c>
      <c r="AQ562" s="49" t="s">
        <v>4748</v>
      </c>
      <c r="AR562" s="49">
        <v>113.09602814251973</v>
      </c>
      <c r="AS562" s="49">
        <v>84.661580307556534</v>
      </c>
      <c r="AT562" s="28" t="s">
        <v>4748</v>
      </c>
      <c r="AU562" s="28" t="s">
        <v>4748</v>
      </c>
      <c r="AV562" s="28">
        <v>0</v>
      </c>
    </row>
    <row r="563" spans="1:48" x14ac:dyDescent="0.25">
      <c r="A563" s="162">
        <v>560</v>
      </c>
      <c r="B563" s="3" t="s">
        <v>3947</v>
      </c>
      <c r="C563" s="3" t="s">
        <v>2176</v>
      </c>
      <c r="D563" s="28">
        <v>13600</v>
      </c>
      <c r="E563" s="25">
        <v>-21.387280000000001</v>
      </c>
      <c r="F563" s="25">
        <v>-12.820510000000001</v>
      </c>
      <c r="G563" s="25">
        <v>-5.5555560000000002</v>
      </c>
      <c r="H563" s="28">
        <v>816000000000</v>
      </c>
      <c r="I563" s="51">
        <v>60</v>
      </c>
      <c r="J563" s="51">
        <v>99.988330000000005</v>
      </c>
      <c r="K563" s="28">
        <v>3130</v>
      </c>
      <c r="L563" s="28">
        <v>50690500</v>
      </c>
      <c r="M563" s="51">
        <v>8.9005235602094235</v>
      </c>
      <c r="N563" s="51">
        <v>0.81036511661148913</v>
      </c>
      <c r="O563" s="51" t="s">
        <v>4942</v>
      </c>
      <c r="P563" s="30" t="s">
        <v>4748</v>
      </c>
      <c r="Q563" s="27" t="s">
        <v>2001</v>
      </c>
      <c r="R563" s="30">
        <v>180486.50735</v>
      </c>
      <c r="S563" s="27" t="s">
        <v>2001</v>
      </c>
      <c r="T563" s="30">
        <v>470164.41357999999</v>
      </c>
      <c r="U563" s="27">
        <v>1.6049837214050338</v>
      </c>
      <c r="V563" s="30" t="s">
        <v>4748</v>
      </c>
      <c r="W563" s="32" t="s">
        <v>2001</v>
      </c>
      <c r="X563" s="30">
        <v>72969.239801000003</v>
      </c>
      <c r="Y563" s="32" t="s">
        <v>2001</v>
      </c>
      <c r="Z563" s="30">
        <v>91662.210305000001</v>
      </c>
      <c r="AA563" s="32">
        <v>0.25617603465486316</v>
      </c>
      <c r="AB563" s="30" t="s">
        <v>4748</v>
      </c>
      <c r="AC563" s="27" t="s">
        <v>2001</v>
      </c>
      <c r="AD563" s="30">
        <v>2367</v>
      </c>
      <c r="AE563" s="27" t="s">
        <v>2001</v>
      </c>
      <c r="AF563" s="30">
        <v>1528</v>
      </c>
      <c r="AG563" s="27">
        <v>-0.35445711871567387</v>
      </c>
      <c r="AH563" s="25" t="s">
        <v>4748</v>
      </c>
      <c r="AI563" s="25" t="s">
        <v>4748</v>
      </c>
      <c r="AJ563" s="25">
        <v>3.9163663006192904</v>
      </c>
      <c r="AK563" s="25" t="s">
        <v>4748</v>
      </c>
      <c r="AL563" s="25" t="s">
        <v>4748</v>
      </c>
      <c r="AM563" s="25">
        <v>9.4901312224909269</v>
      </c>
      <c r="AN563" s="49" t="s">
        <v>4748</v>
      </c>
      <c r="AO563" s="49">
        <v>64.319681168676567</v>
      </c>
      <c r="AP563" s="49">
        <v>30.268627775203814</v>
      </c>
      <c r="AQ563" s="49" t="s">
        <v>4748</v>
      </c>
      <c r="AR563" s="49">
        <v>53.154330737561786</v>
      </c>
      <c r="AS563" s="49">
        <v>49.262882731662302</v>
      </c>
      <c r="AT563" s="28" t="s">
        <v>4748</v>
      </c>
      <c r="AU563" s="28" t="s">
        <v>4748</v>
      </c>
      <c r="AV563" s="28" t="s">
        <v>4748</v>
      </c>
    </row>
    <row r="564" spans="1:48" x14ac:dyDescent="0.25">
      <c r="A564" s="162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-5.5555560000000002</v>
      </c>
      <c r="H564" s="28">
        <v>45220000000</v>
      </c>
      <c r="I564" s="51">
        <v>3.8</v>
      </c>
      <c r="J564" s="51">
        <v>12.31842</v>
      </c>
      <c r="K564" s="28">
        <v>20</v>
      </c>
      <c r="L564" s="28">
        <v>238000</v>
      </c>
      <c r="M564" s="51">
        <v>14.177085085824077</v>
      </c>
      <c r="N564" s="51">
        <v>1.4428647073673264</v>
      </c>
      <c r="O564" s="51">
        <v>0.53092830000000002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9">
        <v>32.175374732334042</v>
      </c>
      <c r="AO564" s="49">
        <v>-11.151207797517749</v>
      </c>
      <c r="AP564" s="49">
        <v>-732.7532812186638</v>
      </c>
      <c r="AQ564" s="49">
        <v>0</v>
      </c>
      <c r="AR564" s="49">
        <v>0</v>
      </c>
      <c r="AS564" s="49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62">
        <v>562</v>
      </c>
      <c r="B565" s="3" t="s">
        <v>2860</v>
      </c>
      <c r="C565" s="3" t="s">
        <v>2176</v>
      </c>
      <c r="D565" s="6">
        <v>34800</v>
      </c>
      <c r="E565" s="171">
        <v>-4.3956039999999996</v>
      </c>
      <c r="F565" s="171">
        <v>-11.89873</v>
      </c>
      <c r="G565" s="171">
        <v>-4.132231</v>
      </c>
      <c r="H565" s="6">
        <v>277023172800</v>
      </c>
      <c r="I565" s="154">
        <v>7.9604299999999997</v>
      </c>
      <c r="J565" s="154">
        <v>64.131749999999997</v>
      </c>
      <c r="K565" s="6">
        <v>1340</v>
      </c>
      <c r="L565" s="6">
        <v>46592000</v>
      </c>
      <c r="M565" s="154">
        <v>5.6356275303643724</v>
      </c>
      <c r="N565" s="154">
        <v>1.0673784711579639</v>
      </c>
      <c r="O565" s="154" t="s">
        <v>4942</v>
      </c>
      <c r="P565" s="172">
        <v>484988.610957</v>
      </c>
      <c r="Q565" s="168">
        <v>0.23265474229314886</v>
      </c>
      <c r="R565" s="172">
        <v>504436.41633799998</v>
      </c>
      <c r="S565" s="168">
        <v>4.0099509435128189E-2</v>
      </c>
      <c r="T565" s="172">
        <v>470935.299336</v>
      </c>
      <c r="U565" s="168">
        <v>-6.6412962896700151E-2</v>
      </c>
      <c r="V565" s="172">
        <v>43954.89733</v>
      </c>
      <c r="W565" s="173">
        <v>0.3759057924284479</v>
      </c>
      <c r="X565" s="172">
        <v>80508.738415999993</v>
      </c>
      <c r="Y565" s="173">
        <v>0.83162157817284554</v>
      </c>
      <c r="Z565" s="172">
        <v>54359.278357000003</v>
      </c>
      <c r="AA565" s="173">
        <v>-0.32480275524728813</v>
      </c>
      <c r="AB565" s="172">
        <v>5025</v>
      </c>
      <c r="AC565" s="168">
        <v>0.25218041365561916</v>
      </c>
      <c r="AD565" s="172">
        <v>9442</v>
      </c>
      <c r="AE565" s="168">
        <v>0.87900497512437803</v>
      </c>
      <c r="AF565" s="172">
        <v>6175</v>
      </c>
      <c r="AG565" s="168">
        <v>-0.34600720186401185</v>
      </c>
      <c r="AH565" s="171">
        <v>11.001330200067693</v>
      </c>
      <c r="AI565" s="171">
        <v>17.778653518561963</v>
      </c>
      <c r="AJ565" s="171">
        <v>10.729662938436146</v>
      </c>
      <c r="AK565" s="171">
        <v>21.871760647586264</v>
      </c>
      <c r="AL565" s="171">
        <v>34.799351244268927</v>
      </c>
      <c r="AM565" s="171">
        <v>19.671325201137467</v>
      </c>
      <c r="AN565" s="170">
        <v>29.846131982227895</v>
      </c>
      <c r="AO565" s="170">
        <v>33.649519596591645</v>
      </c>
      <c r="AP565" s="170">
        <v>27.420434228241476</v>
      </c>
      <c r="AQ565" s="170">
        <v>81.282621138840639</v>
      </c>
      <c r="AR565" s="170">
        <v>69.578412928183596</v>
      </c>
      <c r="AS565" s="170">
        <v>75.980351538103449</v>
      </c>
      <c r="AT565" s="6">
        <v>3000</v>
      </c>
      <c r="AU565" s="6">
        <v>1500</v>
      </c>
      <c r="AV565" s="6">
        <v>1500</v>
      </c>
    </row>
    <row r="566" spans="1:48" x14ac:dyDescent="0.25">
      <c r="A566" s="162">
        <v>563</v>
      </c>
      <c r="B566" s="3" t="s">
        <v>2863</v>
      </c>
      <c r="C566" s="3" t="s">
        <v>2176</v>
      </c>
      <c r="D566" s="28">
        <v>7700</v>
      </c>
      <c r="E566" s="25">
        <v>-3.75</v>
      </c>
      <c r="F566" s="25">
        <v>0</v>
      </c>
      <c r="G566" s="25">
        <v>2.6666669999999999</v>
      </c>
      <c r="H566" s="28">
        <v>56820055600</v>
      </c>
      <c r="I566" s="51">
        <v>7.3792199999999992</v>
      </c>
      <c r="J566" s="51">
        <v>61.538130000000002</v>
      </c>
      <c r="K566" s="28">
        <v>205</v>
      </c>
      <c r="L566" s="28">
        <v>1644000</v>
      </c>
      <c r="M566" s="51">
        <v>4.8253844943759274</v>
      </c>
      <c r="N566" s="51">
        <v>0.59067418464456756</v>
      </c>
      <c r="O566" s="51" t="s">
        <v>4942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9">
        <v>11.800079508239769</v>
      </c>
      <c r="AO566" s="49">
        <v>10.375989400289409</v>
      </c>
      <c r="AP566" s="49">
        <v>11.484164200838286</v>
      </c>
      <c r="AQ566" s="49">
        <v>150.28180170392577</v>
      </c>
      <c r="AR566" s="49">
        <v>89.584714185860506</v>
      </c>
      <c r="AS566" s="49">
        <v>110.43348383295147</v>
      </c>
      <c r="AT566" s="28">
        <v>0</v>
      </c>
      <c r="AU566" s="28" t="s">
        <v>4748</v>
      </c>
      <c r="AV566" s="28">
        <v>939.76900000000001</v>
      </c>
    </row>
    <row r="567" spans="1:48" x14ac:dyDescent="0.25">
      <c r="A567" s="162">
        <v>564</v>
      </c>
      <c r="B567" s="3" t="s">
        <v>4195</v>
      </c>
      <c r="C567" s="3" t="s">
        <v>2176</v>
      </c>
      <c r="D567" s="28" t="s">
        <v>4942</v>
      </c>
      <c r="E567" s="25" t="s">
        <v>4942</v>
      </c>
      <c r="F567" s="25" t="s">
        <v>4942</v>
      </c>
      <c r="G567" s="25" t="s">
        <v>4942</v>
      </c>
      <c r="H567" s="28" t="s">
        <v>4942</v>
      </c>
      <c r="I567" s="51">
        <v>2</v>
      </c>
      <c r="J567" s="51">
        <v>100</v>
      </c>
      <c r="K567" s="28" t="s">
        <v>4942</v>
      </c>
      <c r="L567" s="28" t="s">
        <v>4942</v>
      </c>
      <c r="M567" s="51" t="s">
        <v>4942</v>
      </c>
      <c r="N567" s="51" t="s">
        <v>4942</v>
      </c>
      <c r="O567" s="51" t="s">
        <v>4942</v>
      </c>
      <c r="P567" s="30" t="s">
        <v>4748</v>
      </c>
      <c r="Q567" s="27" t="s">
        <v>2001</v>
      </c>
      <c r="R567" s="30">
        <v>392991.65515800001</v>
      </c>
      <c r="S567" s="27" t="s">
        <v>2001</v>
      </c>
      <c r="T567" s="30">
        <v>442726.07482600003</v>
      </c>
      <c r="U567" s="27">
        <v>0.12655337337380507</v>
      </c>
      <c r="V567" s="30" t="s">
        <v>4748</v>
      </c>
      <c r="W567" s="32" t="s">
        <v>2001</v>
      </c>
      <c r="X567" s="30">
        <v>8813.0780940000004</v>
      </c>
      <c r="Y567" s="32" t="s">
        <v>2001</v>
      </c>
      <c r="Z567" s="30">
        <v>9422.7481989999997</v>
      </c>
      <c r="AA567" s="32">
        <v>6.9177885240239337E-2</v>
      </c>
      <c r="AB567" s="30" t="s">
        <v>4748</v>
      </c>
      <c r="AC567" s="27" t="s">
        <v>2001</v>
      </c>
      <c r="AD567" s="30">
        <v>2468</v>
      </c>
      <c r="AE567" s="27" t="s">
        <v>2001</v>
      </c>
      <c r="AF567" s="30">
        <v>2261</v>
      </c>
      <c r="AG567" s="27">
        <v>-8.3873581847649925E-2</v>
      </c>
      <c r="AH567" s="25" t="s">
        <v>4748</v>
      </c>
      <c r="AI567" s="25" t="s">
        <v>4748</v>
      </c>
      <c r="AJ567" s="25">
        <v>6.3047635972099991</v>
      </c>
      <c r="AK567" s="25" t="s">
        <v>4748</v>
      </c>
      <c r="AL567" s="25" t="s">
        <v>4748</v>
      </c>
      <c r="AM567" s="25">
        <v>14.417600686467324</v>
      </c>
      <c r="AN567" s="49" t="s">
        <v>4748</v>
      </c>
      <c r="AO567" s="49">
        <v>8.4289919643922744</v>
      </c>
      <c r="AP567" s="49">
        <v>7.6888310381037712</v>
      </c>
      <c r="AQ567" s="49" t="s">
        <v>4748</v>
      </c>
      <c r="AR567" s="49">
        <v>139.2407811818251</v>
      </c>
      <c r="AS567" s="49">
        <v>183.0563119777137</v>
      </c>
      <c r="AT567" s="28" t="s">
        <v>4748</v>
      </c>
      <c r="AU567" s="28" t="s">
        <v>4748</v>
      </c>
      <c r="AV567" s="28">
        <v>2500</v>
      </c>
    </row>
    <row r="568" spans="1:48" x14ac:dyDescent="0.25">
      <c r="A568" s="162">
        <v>565</v>
      </c>
      <c r="B568" s="3" t="s">
        <v>2866</v>
      </c>
      <c r="C568" s="3" t="s">
        <v>2176</v>
      </c>
      <c r="D568" s="6">
        <v>12700</v>
      </c>
      <c r="E568" s="171">
        <v>14.41441</v>
      </c>
      <c r="F568" s="171">
        <v>14.41441</v>
      </c>
      <c r="G568" s="171">
        <v>0</v>
      </c>
      <c r="H568" s="6">
        <v>942428138000</v>
      </c>
      <c r="I568" s="154">
        <v>74.206940000000003</v>
      </c>
      <c r="J568" s="154">
        <v>99.834239999999994</v>
      </c>
      <c r="K568" s="6">
        <v>30</v>
      </c>
      <c r="L568" s="6">
        <v>329000</v>
      </c>
      <c r="M568" s="154">
        <v>12.003780718336484</v>
      </c>
      <c r="N568" s="154">
        <v>1.0561016923272595</v>
      </c>
      <c r="O568" s="154" t="s">
        <v>4942</v>
      </c>
      <c r="P568" s="172" t="s">
        <v>4748</v>
      </c>
      <c r="Q568" s="168" t="s">
        <v>2001</v>
      </c>
      <c r="R568" s="172">
        <v>689948.50784500001</v>
      </c>
      <c r="S568" s="168" t="s">
        <v>2001</v>
      </c>
      <c r="T568" s="172">
        <v>869826.12084600003</v>
      </c>
      <c r="U568" s="168">
        <v>0.26071164870380492</v>
      </c>
      <c r="V568" s="172" t="s">
        <v>4748</v>
      </c>
      <c r="W568" s="173" t="s">
        <v>2001</v>
      </c>
      <c r="X568" s="172">
        <v>64642.744631000001</v>
      </c>
      <c r="Y568" s="173" t="s">
        <v>2001</v>
      </c>
      <c r="Z568" s="172">
        <v>78524.457135999997</v>
      </c>
      <c r="AA568" s="173">
        <v>0.21474509760129984</v>
      </c>
      <c r="AB568" s="172" t="s">
        <v>4748</v>
      </c>
      <c r="AC568" s="168" t="s">
        <v>2001</v>
      </c>
      <c r="AD568" s="172">
        <v>871</v>
      </c>
      <c r="AE568" s="168" t="s">
        <v>2001</v>
      </c>
      <c r="AF568" s="172">
        <v>1058</v>
      </c>
      <c r="AG568" s="168">
        <v>0.21469575200918484</v>
      </c>
      <c r="AH568" s="171" t="s">
        <v>4748</v>
      </c>
      <c r="AI568" s="171" t="s">
        <v>4748</v>
      </c>
      <c r="AJ568" s="171">
        <v>6.3370903251523947</v>
      </c>
      <c r="AK568" s="171" t="s">
        <v>4748</v>
      </c>
      <c r="AL568" s="171" t="s">
        <v>4748</v>
      </c>
      <c r="AM568" s="171">
        <v>9.0239941128877845</v>
      </c>
      <c r="AN568" s="170" t="s">
        <v>4748</v>
      </c>
      <c r="AO568" s="170">
        <v>43.905970630790073</v>
      </c>
      <c r="AP568" s="170">
        <v>42.474713554550867</v>
      </c>
      <c r="AQ568" s="170" t="s">
        <v>4748</v>
      </c>
      <c r="AR568" s="170">
        <v>18.297387829976021</v>
      </c>
      <c r="AS568" s="170">
        <v>25.222401741099564</v>
      </c>
      <c r="AT568" s="6" t="s">
        <v>4748</v>
      </c>
      <c r="AU568" s="6">
        <v>700</v>
      </c>
      <c r="AV568" s="6">
        <v>800</v>
      </c>
    </row>
    <row r="569" spans="1:48" x14ac:dyDescent="0.25">
      <c r="A569" s="162">
        <v>566</v>
      </c>
      <c r="B569" s="3" t="s">
        <v>4855</v>
      </c>
      <c r="C569" s="3" t="s">
        <v>1</v>
      </c>
      <c r="D569" s="28">
        <v>26350</v>
      </c>
      <c r="E569" s="25">
        <v>4.7713720000000004</v>
      </c>
      <c r="F569" s="25">
        <v>5.4</v>
      </c>
      <c r="G569" s="25" t="s">
        <v>4942</v>
      </c>
      <c r="H569" s="28">
        <v>5269902636750.001</v>
      </c>
      <c r="I569" s="51">
        <v>199.99629999999999</v>
      </c>
      <c r="J569" s="51">
        <v>89.000010000000003</v>
      </c>
      <c r="K569" s="28">
        <v>446558.5</v>
      </c>
      <c r="L569" s="28">
        <v>11553950000</v>
      </c>
      <c r="M569" s="51">
        <v>11.768646717284502</v>
      </c>
      <c r="N569" s="51">
        <v>2.071219793016263</v>
      </c>
      <c r="O569" s="51" t="s">
        <v>4942</v>
      </c>
      <c r="P569" s="30" t="s">
        <v>4748</v>
      </c>
      <c r="Q569" s="27" t="s">
        <v>2001</v>
      </c>
      <c r="R569" s="30">
        <v>1807839.76731</v>
      </c>
      <c r="S569" s="27" t="s">
        <v>2001</v>
      </c>
      <c r="T569" s="30">
        <v>1080467.3982520001</v>
      </c>
      <c r="U569" s="27">
        <v>-0.40234338363974792</v>
      </c>
      <c r="V569" s="30" t="s">
        <v>4748</v>
      </c>
      <c r="W569" s="32" t="s">
        <v>2001</v>
      </c>
      <c r="X569" s="30">
        <v>166032.91546700001</v>
      </c>
      <c r="Y569" s="32" t="s">
        <v>2001</v>
      </c>
      <c r="Z569" s="30">
        <v>325182.59195799998</v>
      </c>
      <c r="AA569" s="32">
        <v>0.95854292531911767</v>
      </c>
      <c r="AB569" s="30" t="s">
        <v>4748</v>
      </c>
      <c r="AC569" s="27" t="s">
        <v>2001</v>
      </c>
      <c r="AD569" s="30">
        <v>2214</v>
      </c>
      <c r="AE569" s="27" t="s">
        <v>2001</v>
      </c>
      <c r="AF569" s="30">
        <v>4022</v>
      </c>
      <c r="AG569" s="27">
        <v>0.81662149954832886</v>
      </c>
      <c r="AH569" s="25" t="s">
        <v>4748</v>
      </c>
      <c r="AI569" s="25" t="s">
        <v>4748</v>
      </c>
      <c r="AJ569" s="25">
        <v>5.667601168424822</v>
      </c>
      <c r="AK569" s="25" t="s">
        <v>4748</v>
      </c>
      <c r="AL569" s="25" t="s">
        <v>4748</v>
      </c>
      <c r="AM569" s="25">
        <v>19.972639336141665</v>
      </c>
      <c r="AN569" s="49" t="s">
        <v>4748</v>
      </c>
      <c r="AO569" s="49">
        <v>19.97543884020979</v>
      </c>
      <c r="AP569" s="49">
        <v>26.212778601020204</v>
      </c>
      <c r="AQ569" s="49" t="s">
        <v>4748</v>
      </c>
      <c r="AR569" s="49">
        <v>91.756956165367015</v>
      </c>
      <c r="AS569" s="49">
        <v>89.166830924989057</v>
      </c>
      <c r="AT569" s="28" t="s">
        <v>4748</v>
      </c>
      <c r="AU569" s="28" t="s">
        <v>4748</v>
      </c>
      <c r="AV569" s="28" t="s">
        <v>4748</v>
      </c>
    </row>
    <row r="570" spans="1:48" x14ac:dyDescent="0.25">
      <c r="A570" s="162">
        <v>567</v>
      </c>
      <c r="B570" s="3" t="s">
        <v>136</v>
      </c>
      <c r="C570" s="3" t="s">
        <v>1</v>
      </c>
      <c r="D570" s="28">
        <v>1400</v>
      </c>
      <c r="E570" s="25">
        <v>-3.4482759999999999</v>
      </c>
      <c r="F570" s="25">
        <v>0</v>
      </c>
      <c r="G570" s="25">
        <v>-31.034479999999999</v>
      </c>
      <c r="H570" s="28">
        <v>667238983599.99988</v>
      </c>
      <c r="I570" s="51">
        <v>476.59929999999997</v>
      </c>
      <c r="J570" s="51">
        <v>77.63561</v>
      </c>
      <c r="K570" s="28">
        <v>2049662</v>
      </c>
      <c r="L570" s="28">
        <v>2940200000</v>
      </c>
      <c r="M570" s="51">
        <v>15.611105419252516</v>
      </c>
      <c r="N570" s="51">
        <v>0.1556924155813604</v>
      </c>
      <c r="O570" s="51">
        <v>0.77803069999999996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9">
        <v>27.893918453192956</v>
      </c>
      <c r="AO570" s="49">
        <v>31.319327632020546</v>
      </c>
      <c r="AP570" s="49">
        <v>31.810744142057402</v>
      </c>
      <c r="AQ570" s="49">
        <v>20.25337408260976</v>
      </c>
      <c r="AR570" s="49">
        <v>17.628922429666716</v>
      </c>
      <c r="AS570" s="49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62">
        <v>568</v>
      </c>
      <c r="B571" s="3" t="s">
        <v>4010</v>
      </c>
      <c r="C571" s="3" t="s">
        <v>2176</v>
      </c>
      <c r="D571" s="6" t="s">
        <v>4942</v>
      </c>
      <c r="E571" s="171" t="s">
        <v>4942</v>
      </c>
      <c r="F571" s="171" t="s">
        <v>4942</v>
      </c>
      <c r="G571" s="171" t="s">
        <v>4942</v>
      </c>
      <c r="H571" s="6" t="s">
        <v>4942</v>
      </c>
      <c r="I571" s="154">
        <v>6.3384</v>
      </c>
      <c r="J571" s="154">
        <v>86.116219999999998</v>
      </c>
      <c r="K571" s="6" t="s">
        <v>4942</v>
      </c>
      <c r="L571" s="6" t="s">
        <v>4942</v>
      </c>
      <c r="M571" s="154" t="s">
        <v>4942</v>
      </c>
      <c r="N571" s="154" t="s">
        <v>4942</v>
      </c>
      <c r="O571" s="154" t="s">
        <v>4942</v>
      </c>
      <c r="P571" s="172" t="s">
        <v>4748</v>
      </c>
      <c r="Q571" s="168" t="s">
        <v>2001</v>
      </c>
      <c r="R571" s="172">
        <v>40988.904885000004</v>
      </c>
      <c r="S571" s="168" t="s">
        <v>2001</v>
      </c>
      <c r="T571" s="172">
        <v>41182.495128000002</v>
      </c>
      <c r="U571" s="168">
        <v>4.7229913446856587E-3</v>
      </c>
      <c r="V571" s="172" t="s">
        <v>4748</v>
      </c>
      <c r="W571" s="173" t="s">
        <v>2001</v>
      </c>
      <c r="X571" s="172">
        <v>19338.207256000002</v>
      </c>
      <c r="Y571" s="173" t="s">
        <v>2001</v>
      </c>
      <c r="Z571" s="172">
        <v>18933.860626999998</v>
      </c>
      <c r="AA571" s="173">
        <v>-2.0909209610138396E-2</v>
      </c>
      <c r="AB571" s="172" t="s">
        <v>4748</v>
      </c>
      <c r="AC571" s="168" t="s">
        <v>2001</v>
      </c>
      <c r="AD571" s="172">
        <v>3051</v>
      </c>
      <c r="AE571" s="168" t="s">
        <v>2001</v>
      </c>
      <c r="AF571" s="172">
        <v>2987</v>
      </c>
      <c r="AG571" s="168">
        <v>-2.0976728941330711E-2</v>
      </c>
      <c r="AH571" s="171" t="s">
        <v>4748</v>
      </c>
      <c r="AI571" s="171" t="s">
        <v>4748</v>
      </c>
      <c r="AJ571" s="171">
        <v>12.714389179053098</v>
      </c>
      <c r="AK571" s="171" t="s">
        <v>4748</v>
      </c>
      <c r="AL571" s="171" t="s">
        <v>4748</v>
      </c>
      <c r="AM571" s="171">
        <v>15.380097866167244</v>
      </c>
      <c r="AN571" s="170" t="s">
        <v>4748</v>
      </c>
      <c r="AO571" s="170">
        <v>87.870225598977967</v>
      </c>
      <c r="AP571" s="170">
        <v>88.825481803138402</v>
      </c>
      <c r="AQ571" s="170" t="s">
        <v>4748</v>
      </c>
      <c r="AR571" s="170">
        <v>5.1909617191989019</v>
      </c>
      <c r="AS571" s="170">
        <v>4.914321489009442</v>
      </c>
      <c r="AT571" s="6" t="s">
        <v>4748</v>
      </c>
      <c r="AU571" s="6" t="s">
        <v>4748</v>
      </c>
      <c r="AV571" s="6" t="s">
        <v>4748</v>
      </c>
    </row>
    <row r="572" spans="1:48" x14ac:dyDescent="0.25">
      <c r="A572" s="162">
        <v>569</v>
      </c>
      <c r="B572" s="3" t="s">
        <v>137</v>
      </c>
      <c r="C572" s="3" t="s">
        <v>1</v>
      </c>
      <c r="D572" s="28">
        <v>38000</v>
      </c>
      <c r="E572" s="25">
        <v>-4.7619049999999996</v>
      </c>
      <c r="F572" s="25">
        <v>13.60239</v>
      </c>
      <c r="G572" s="25">
        <v>16.923079999999999</v>
      </c>
      <c r="H572" s="28">
        <v>1147851636000</v>
      </c>
      <c r="I572" s="51">
        <v>30.206619999999997</v>
      </c>
      <c r="J572" s="51">
        <v>39.172069999999998</v>
      </c>
      <c r="K572" s="28">
        <v>1452</v>
      </c>
      <c r="L572" s="28">
        <v>56269500</v>
      </c>
      <c r="M572" s="51">
        <v>152.50538331963219</v>
      </c>
      <c r="N572" s="51">
        <v>2.1421172105440935</v>
      </c>
      <c r="O572" s="51">
        <v>0.32284770000000002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9">
        <v>10.507368925832882</v>
      </c>
      <c r="AO572" s="49">
        <v>13.045846514166771</v>
      </c>
      <c r="AP572" s="49">
        <v>15.935451516485999</v>
      </c>
      <c r="AQ572" s="49">
        <v>34.544740631183238</v>
      </c>
      <c r="AR572" s="49">
        <v>39.082325841830091</v>
      </c>
      <c r="AS572" s="49">
        <v>46.224485729772042</v>
      </c>
      <c r="AT572" s="28">
        <v>0</v>
      </c>
      <c r="AU572" s="28">
        <v>0</v>
      </c>
      <c r="AV572" s="28" t="s">
        <v>4748</v>
      </c>
    </row>
    <row r="573" spans="1:48" x14ac:dyDescent="0.25">
      <c r="A573" s="162">
        <v>570</v>
      </c>
      <c r="B573" s="3" t="s">
        <v>2869</v>
      </c>
      <c r="C573" s="3" t="s">
        <v>2176</v>
      </c>
      <c r="D573" s="6" t="s">
        <v>4942</v>
      </c>
      <c r="E573" s="171" t="s">
        <v>4942</v>
      </c>
      <c r="F573" s="171" t="s">
        <v>4942</v>
      </c>
      <c r="G573" s="171" t="s">
        <v>4942</v>
      </c>
      <c r="H573" s="6" t="s">
        <v>4942</v>
      </c>
      <c r="I573" s="154">
        <v>2.65</v>
      </c>
      <c r="J573" s="154">
        <v>63.71396</v>
      </c>
      <c r="K573" s="6" t="s">
        <v>4942</v>
      </c>
      <c r="L573" s="6" t="s">
        <v>4942</v>
      </c>
      <c r="M573" s="154" t="s">
        <v>4942</v>
      </c>
      <c r="N573" s="154" t="s">
        <v>4942</v>
      </c>
      <c r="O573" s="154" t="s">
        <v>4942</v>
      </c>
      <c r="P573" s="172">
        <v>78279.303096000003</v>
      </c>
      <c r="Q573" s="168" t="s">
        <v>2001</v>
      </c>
      <c r="R573" s="172">
        <v>93503.008851999999</v>
      </c>
      <c r="S573" s="168">
        <v>0.19447932153062197</v>
      </c>
      <c r="T573" s="172">
        <v>85841.735723999998</v>
      </c>
      <c r="U573" s="168">
        <v>-8.1936113308680211E-2</v>
      </c>
      <c r="V573" s="172">
        <v>171.82007300000001</v>
      </c>
      <c r="W573" s="173" t="s">
        <v>2001</v>
      </c>
      <c r="X573" s="172">
        <v>433.355367</v>
      </c>
      <c r="Y573" s="173">
        <v>1.5221463326930373</v>
      </c>
      <c r="Z573" s="172">
        <v>840.54445199999998</v>
      </c>
      <c r="AA573" s="173">
        <v>0.93961934247834056</v>
      </c>
      <c r="AB573" s="172">
        <v>64.837762999999995</v>
      </c>
      <c r="AC573" s="168" t="s">
        <v>2001</v>
      </c>
      <c r="AD573" s="172">
        <v>163.530327</v>
      </c>
      <c r="AE573" s="168">
        <v>1.5221463454869659</v>
      </c>
      <c r="AF573" s="172">
        <v>317.19</v>
      </c>
      <c r="AG573" s="168">
        <v>0.93964022343085019</v>
      </c>
      <c r="AH573" s="171" t="s">
        <v>4748</v>
      </c>
      <c r="AI573" s="171">
        <v>0.57354193398738884</v>
      </c>
      <c r="AJ573" s="171">
        <v>0.80590323011256593</v>
      </c>
      <c r="AK573" s="171" t="s">
        <v>4748</v>
      </c>
      <c r="AL573" s="171">
        <v>1.5147114107742274</v>
      </c>
      <c r="AM573" s="171">
        <v>2.9070120703989453</v>
      </c>
      <c r="AN573" s="170">
        <v>12.820135988810055</v>
      </c>
      <c r="AO573" s="170">
        <v>13.290526894883115</v>
      </c>
      <c r="AP573" s="170">
        <v>13.748241747982759</v>
      </c>
      <c r="AQ573" s="170">
        <v>93.319343731817</v>
      </c>
      <c r="AR573" s="170">
        <v>64.969761171277341</v>
      </c>
      <c r="AS573" s="170">
        <v>130.20379871108335</v>
      </c>
      <c r="AT573" s="6" t="s">
        <v>4748</v>
      </c>
      <c r="AU573" s="6">
        <v>7000</v>
      </c>
      <c r="AV573" s="6" t="s">
        <v>4748</v>
      </c>
    </row>
    <row r="574" spans="1:48" x14ac:dyDescent="0.25">
      <c r="A574" s="162">
        <v>571</v>
      </c>
      <c r="B574" s="3" t="s">
        <v>2872</v>
      </c>
      <c r="C574" s="3" t="s">
        <v>2176</v>
      </c>
      <c r="D574" s="28">
        <v>3200</v>
      </c>
      <c r="E574" s="25">
        <v>6.6666670000000003</v>
      </c>
      <c r="F574" s="25">
        <v>6.6666670000000003</v>
      </c>
      <c r="G574" s="25">
        <v>-31.91489</v>
      </c>
      <c r="H574" s="28">
        <v>256188704000</v>
      </c>
      <c r="I574" s="51">
        <v>80.058970000000002</v>
      </c>
      <c r="J574" s="51">
        <v>100</v>
      </c>
      <c r="K574" s="28">
        <v>1007.5</v>
      </c>
      <c r="L574" s="28">
        <v>2930000</v>
      </c>
      <c r="M574" s="51">
        <v>91.428571428571431</v>
      </c>
      <c r="N574" s="51">
        <v>0.35647322362710449</v>
      </c>
      <c r="O574" s="51">
        <v>0.76412270000000004</v>
      </c>
      <c r="P574" s="30" t="s">
        <v>4748</v>
      </c>
      <c r="Q574" s="27" t="s">
        <v>2001</v>
      </c>
      <c r="R574" s="30">
        <v>2039765.085855</v>
      </c>
      <c r="S574" s="27" t="s">
        <v>2001</v>
      </c>
      <c r="T574" s="30">
        <v>2260374.6860710001</v>
      </c>
      <c r="U574" s="27">
        <v>0.10815441530294068</v>
      </c>
      <c r="V574" s="30" t="s">
        <v>4748</v>
      </c>
      <c r="W574" s="32" t="s">
        <v>2001</v>
      </c>
      <c r="X574" s="30">
        <v>3012.2663630000002</v>
      </c>
      <c r="Y574" s="32" t="s">
        <v>2001</v>
      </c>
      <c r="Z574" s="30">
        <v>-87767.822492000007</v>
      </c>
      <c r="AA574" s="32">
        <v>-30.136806615132663</v>
      </c>
      <c r="AB574" s="30" t="s">
        <v>4748</v>
      </c>
      <c r="AC574" s="27" t="s">
        <v>2001</v>
      </c>
      <c r="AD574" s="30">
        <v>38</v>
      </c>
      <c r="AE574" s="27" t="s">
        <v>2001</v>
      </c>
      <c r="AF574" s="30">
        <v>-1096</v>
      </c>
      <c r="AG574" s="27">
        <v>-29.842105263157894</v>
      </c>
      <c r="AH574" s="25" t="s">
        <v>4748</v>
      </c>
      <c r="AI574" s="25" t="s">
        <v>4748</v>
      </c>
      <c r="AJ574" s="25">
        <v>-6.0585476279118584</v>
      </c>
      <c r="AK574" s="25" t="s">
        <v>4748</v>
      </c>
      <c r="AL574" s="25" t="s">
        <v>4748</v>
      </c>
      <c r="AM574" s="25">
        <v>-11.552683512106789</v>
      </c>
      <c r="AN574" s="49" t="s">
        <v>4748</v>
      </c>
      <c r="AO574" s="49">
        <v>11.287766099520702</v>
      </c>
      <c r="AP574" s="49">
        <v>7.3139233477863774</v>
      </c>
      <c r="AQ574" s="49" t="s">
        <v>4748</v>
      </c>
      <c r="AR574" s="49">
        <v>10.370008099551722</v>
      </c>
      <c r="AS574" s="49">
        <v>47.072133276688611</v>
      </c>
      <c r="AT574" s="28" t="s">
        <v>4748</v>
      </c>
      <c r="AU574" s="28" t="s">
        <v>4748</v>
      </c>
      <c r="AV574" s="28">
        <v>0</v>
      </c>
    </row>
    <row r="575" spans="1:48" x14ac:dyDescent="0.25">
      <c r="A575" s="162">
        <v>572</v>
      </c>
      <c r="B575" s="3" t="s">
        <v>2875</v>
      </c>
      <c r="C575" s="3" t="s">
        <v>2176</v>
      </c>
      <c r="D575" s="28">
        <v>29500</v>
      </c>
      <c r="E575" s="25">
        <v>-1.6666669999999999</v>
      </c>
      <c r="F575" s="25">
        <v>1.7241379999999999</v>
      </c>
      <c r="G575" s="25">
        <v>-36.830840000000002</v>
      </c>
      <c r="H575" s="28">
        <v>232245446500.00003</v>
      </c>
      <c r="I575" s="51">
        <v>7.8727199999999993</v>
      </c>
      <c r="J575" s="51">
        <v>68.307270000000003</v>
      </c>
      <c r="K575" s="28">
        <v>17940</v>
      </c>
      <c r="L575" s="28">
        <v>477696500</v>
      </c>
      <c r="M575" s="51">
        <v>3.6107711138310892</v>
      </c>
      <c r="N575" s="51">
        <v>1.0462282812968033</v>
      </c>
      <c r="O575" s="51" t="s">
        <v>4942</v>
      </c>
      <c r="P575" s="30">
        <v>0</v>
      </c>
      <c r="Q575" s="27" t="s">
        <v>2001</v>
      </c>
      <c r="R575" s="30">
        <v>0</v>
      </c>
      <c r="S575" s="27" t="s">
        <v>2001</v>
      </c>
      <c r="T575" s="30">
        <v>3</v>
      </c>
      <c r="U575" s="27" t="s">
        <v>2001</v>
      </c>
      <c r="V575" s="30">
        <v>1153.9598370000001</v>
      </c>
      <c r="W575" s="32" t="s">
        <v>2001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2001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4748</v>
      </c>
      <c r="AI575" s="25">
        <v>13.458223242098585</v>
      </c>
      <c r="AJ575" s="25">
        <v>11.068187509898712</v>
      </c>
      <c r="AK575" s="25" t="s">
        <v>4748</v>
      </c>
      <c r="AL575" s="25">
        <v>39.648308781189961</v>
      </c>
      <c r="AM575" s="25">
        <v>20.17096098203584</v>
      </c>
      <c r="AN575" s="49" t="s">
        <v>4748</v>
      </c>
      <c r="AO575" s="49" t="s">
        <v>4748</v>
      </c>
      <c r="AP575" s="49" t="s">
        <v>4748</v>
      </c>
      <c r="AQ575" s="49">
        <v>193.36110301839068</v>
      </c>
      <c r="AR575" s="49">
        <v>188.24755515443351</v>
      </c>
      <c r="AS575" s="49">
        <v>7.313965941813513</v>
      </c>
      <c r="AT575" s="28" t="s">
        <v>4748</v>
      </c>
      <c r="AU575" s="28" t="s">
        <v>4748</v>
      </c>
      <c r="AV575" s="28">
        <v>0</v>
      </c>
    </row>
    <row r="576" spans="1:48" x14ac:dyDescent="0.25">
      <c r="A576" s="162">
        <v>573</v>
      </c>
      <c r="B576" s="3" t="s">
        <v>138</v>
      </c>
      <c r="C576" s="3" t="s">
        <v>1</v>
      </c>
      <c r="D576" s="28">
        <v>8360</v>
      </c>
      <c r="E576" s="25">
        <v>-0.90516819999999998</v>
      </c>
      <c r="F576" s="25">
        <v>41.913580000000003</v>
      </c>
      <c r="G576" s="25">
        <v>-29.26154</v>
      </c>
      <c r="H576" s="28">
        <v>3538854788040</v>
      </c>
      <c r="I576" s="51">
        <v>423.30799999999999</v>
      </c>
      <c r="J576" s="51">
        <v>57.973379999999999</v>
      </c>
      <c r="K576" s="28">
        <v>3416127</v>
      </c>
      <c r="L576" s="28">
        <v>27282150000</v>
      </c>
      <c r="M576" s="51">
        <v>34.256521734890242</v>
      </c>
      <c r="N576" s="51">
        <v>0.6220650419967243</v>
      </c>
      <c r="O576" s="51">
        <v>1.3364860000000001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9">
        <v>14.87648524992553</v>
      </c>
      <c r="AO576" s="49">
        <v>23.339600422480689</v>
      </c>
      <c r="AP576" s="49">
        <v>16.896424542819666</v>
      </c>
      <c r="AQ576" s="49">
        <v>188.65809770301541</v>
      </c>
      <c r="AR576" s="49">
        <v>140.06739014788334</v>
      </c>
      <c r="AS576" s="49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62">
        <v>574</v>
      </c>
      <c r="B577" s="3" t="s">
        <v>2878</v>
      </c>
      <c r="C577" s="3" t="s">
        <v>2176</v>
      </c>
      <c r="D577" s="28">
        <v>1700</v>
      </c>
      <c r="E577" s="25">
        <v>30.76923</v>
      </c>
      <c r="F577" s="25">
        <v>6.25</v>
      </c>
      <c r="G577" s="25">
        <v>-19.047619999999998</v>
      </c>
      <c r="H577" s="28">
        <v>17000000000</v>
      </c>
      <c r="I577" s="51">
        <v>10</v>
      </c>
      <c r="J577" s="51">
        <v>46.637779999999999</v>
      </c>
      <c r="K577" s="28">
        <v>600</v>
      </c>
      <c r="L577" s="28">
        <v>869500</v>
      </c>
      <c r="M577" s="51">
        <v>1.6536964980544746</v>
      </c>
      <c r="N577" s="51">
        <v>45.389300181004408</v>
      </c>
      <c r="O577" s="51" t="s">
        <v>4942</v>
      </c>
      <c r="P577" s="30">
        <v>422541.823538</v>
      </c>
      <c r="Q577" s="27">
        <v>0.42313604763042134</v>
      </c>
      <c r="R577" s="30">
        <v>237780.383328</v>
      </c>
      <c r="S577" s="27">
        <v>-0.437261899101413</v>
      </c>
      <c r="T577" s="30">
        <v>169174.77715000001</v>
      </c>
      <c r="U577" s="27">
        <v>-0.28852508864603754</v>
      </c>
      <c r="V577" s="30">
        <v>-21412.351628</v>
      </c>
      <c r="W577" s="32">
        <v>-0.5292408337531167</v>
      </c>
      <c r="X577" s="30">
        <v>2812.3403360000002</v>
      </c>
      <c r="Y577" s="32">
        <v>-1.1313419649022776</v>
      </c>
      <c r="Z577" s="30">
        <v>10161.060864999999</v>
      </c>
      <c r="AA577" s="32">
        <v>2.6130267503299782</v>
      </c>
      <c r="AB577" s="30">
        <v>-2166</v>
      </c>
      <c r="AC577" s="27">
        <v>-0.5292327754835906</v>
      </c>
      <c r="AD577" s="30">
        <v>284</v>
      </c>
      <c r="AE577" s="27">
        <v>-1.131117266851339</v>
      </c>
      <c r="AF577" s="30">
        <v>1028</v>
      </c>
      <c r="AG577" s="27">
        <v>2.619718309859155</v>
      </c>
      <c r="AH577" s="25">
        <v>-5.0502092281997149</v>
      </c>
      <c r="AI577" s="25">
        <v>0.76205725446713524</v>
      </c>
      <c r="AJ577" s="25">
        <v>3.0100550827966295</v>
      </c>
      <c r="AK577" s="25" t="s">
        <v>4748</v>
      </c>
      <c r="AL577" s="25" t="s">
        <v>4748</v>
      </c>
      <c r="AM577" s="25" t="s">
        <v>4748</v>
      </c>
      <c r="AN577" s="49">
        <v>3.2465510183434687</v>
      </c>
      <c r="AO577" s="49">
        <v>7.9457312964871463</v>
      </c>
      <c r="AP577" s="49">
        <v>11.570244279172092</v>
      </c>
      <c r="AQ577" s="49" t="s">
        <v>4748</v>
      </c>
      <c r="AR577" s="49" t="s">
        <v>4748</v>
      </c>
      <c r="AS577" s="49">
        <v>16690.470585611034</v>
      </c>
      <c r="AT577" s="28">
        <v>0</v>
      </c>
      <c r="AU577" s="28" t="s">
        <v>4748</v>
      </c>
      <c r="AV577" s="28" t="s">
        <v>4748</v>
      </c>
    </row>
    <row r="578" spans="1:48" x14ac:dyDescent="0.25">
      <c r="A578" s="162">
        <v>575</v>
      </c>
      <c r="B578" s="3" t="s">
        <v>4737</v>
      </c>
      <c r="C578" s="3" t="s">
        <v>1</v>
      </c>
      <c r="D578" s="28">
        <v>9900</v>
      </c>
      <c r="E578" s="25">
        <v>12.5</v>
      </c>
      <c r="F578" s="25">
        <v>-1</v>
      </c>
      <c r="G578" s="25" t="s">
        <v>4942</v>
      </c>
      <c r="H578" s="28">
        <v>155924564400</v>
      </c>
      <c r="I578" s="51">
        <v>15.74996</v>
      </c>
      <c r="J578" s="51">
        <v>100</v>
      </c>
      <c r="K578" s="28">
        <v>303501.5</v>
      </c>
      <c r="L578" s="28">
        <v>2743950000</v>
      </c>
      <c r="M578" s="51">
        <v>4.9327354260089686</v>
      </c>
      <c r="N578" s="51">
        <v>0.81529947426817873</v>
      </c>
      <c r="O578" s="51" t="s">
        <v>4942</v>
      </c>
      <c r="P578" s="30" t="s">
        <v>4908</v>
      </c>
      <c r="Q578" s="27" t="s">
        <v>2001</v>
      </c>
      <c r="R578" s="30" t="s">
        <v>4908</v>
      </c>
      <c r="S578" s="27" t="s">
        <v>2001</v>
      </c>
      <c r="T578" s="30" t="s">
        <v>4908</v>
      </c>
      <c r="U578" s="27" t="s">
        <v>4748</v>
      </c>
      <c r="V578" s="30" t="s">
        <v>4908</v>
      </c>
      <c r="W578" s="32" t="s">
        <v>2001</v>
      </c>
      <c r="X578" s="30" t="s">
        <v>4908</v>
      </c>
      <c r="Y578" s="32" t="s">
        <v>2001</v>
      </c>
      <c r="Z578" s="30" t="s">
        <v>4908</v>
      </c>
      <c r="AA578" s="32" t="s">
        <v>4748</v>
      </c>
      <c r="AB578" s="30" t="s">
        <v>4908</v>
      </c>
      <c r="AC578" s="27" t="s">
        <v>2001</v>
      </c>
      <c r="AD578" s="30" t="s">
        <v>4908</v>
      </c>
      <c r="AE578" s="27" t="s">
        <v>2001</v>
      </c>
      <c r="AF578" s="30" t="s">
        <v>4908</v>
      </c>
      <c r="AG578" s="27" t="s">
        <v>4748</v>
      </c>
      <c r="AH578" s="25" t="s">
        <v>4908</v>
      </c>
      <c r="AI578" s="25" t="s">
        <v>4908</v>
      </c>
      <c r="AJ578" s="25" t="s">
        <v>4908</v>
      </c>
      <c r="AK578" s="25" t="s">
        <v>4908</v>
      </c>
      <c r="AL578" s="25" t="s">
        <v>4908</v>
      </c>
      <c r="AM578" s="25" t="s">
        <v>4908</v>
      </c>
      <c r="AN578" s="49" t="s">
        <v>4908</v>
      </c>
      <c r="AO578" s="49" t="s">
        <v>4908</v>
      </c>
      <c r="AP578" s="49" t="s">
        <v>4908</v>
      </c>
      <c r="AQ578" s="49" t="s">
        <v>4908</v>
      </c>
      <c r="AR578" s="49" t="s">
        <v>4908</v>
      </c>
      <c r="AS578" s="49" t="s">
        <v>4908</v>
      </c>
      <c r="AT578" s="28" t="s">
        <v>4908</v>
      </c>
      <c r="AU578" s="28" t="s">
        <v>4908</v>
      </c>
      <c r="AV578" s="28" t="s">
        <v>4908</v>
      </c>
    </row>
    <row r="579" spans="1:48" x14ac:dyDescent="0.25">
      <c r="A579" s="162">
        <v>576</v>
      </c>
      <c r="B579" s="3" t="s">
        <v>4719</v>
      </c>
      <c r="C579" s="3" t="s">
        <v>2176</v>
      </c>
      <c r="D579" s="28">
        <v>11500</v>
      </c>
      <c r="E579" s="25">
        <v>-8</v>
      </c>
      <c r="F579" s="25">
        <v>0</v>
      </c>
      <c r="G579" s="25">
        <v>-7.2580650000000002</v>
      </c>
      <c r="H579" s="28">
        <v>235750000000</v>
      </c>
      <c r="I579" s="51">
        <v>20.5</v>
      </c>
      <c r="J579" s="51">
        <v>100</v>
      </c>
      <c r="K579" s="28">
        <v>190</v>
      </c>
      <c r="L579" s="28">
        <v>2201000</v>
      </c>
      <c r="M579" s="51">
        <v>4.8076923076923075</v>
      </c>
      <c r="N579" s="51">
        <v>0.72001464823821681</v>
      </c>
      <c r="O579" s="51" t="s">
        <v>4942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9">
        <v>13.481849222643316</v>
      </c>
      <c r="AO579" s="49">
        <v>10.913631848638571</v>
      </c>
      <c r="AP579" s="49">
        <v>9.3926605054351686</v>
      </c>
      <c r="AQ579" s="49">
        <v>187.03057081787969</v>
      </c>
      <c r="AR579" s="49">
        <v>198.83333324582671</v>
      </c>
      <c r="AS579" s="49">
        <v>360.9046801323251</v>
      </c>
      <c r="AT579" s="28" t="s">
        <v>4748</v>
      </c>
      <c r="AU579" s="28" t="s">
        <v>4748</v>
      </c>
      <c r="AV579" s="28" t="s">
        <v>4748</v>
      </c>
    </row>
    <row r="580" spans="1:48" x14ac:dyDescent="0.25">
      <c r="A580" s="162">
        <v>577</v>
      </c>
      <c r="B580" s="3" t="s">
        <v>423</v>
      </c>
      <c r="C580" s="3" t="s">
        <v>694</v>
      </c>
      <c r="D580" s="28">
        <v>6200</v>
      </c>
      <c r="E580" s="25">
        <v>0</v>
      </c>
      <c r="F580" s="25">
        <v>0</v>
      </c>
      <c r="G580" s="25">
        <v>-13.88889</v>
      </c>
      <c r="H580" s="28">
        <v>9228328000</v>
      </c>
      <c r="I580" s="51">
        <v>1.48844</v>
      </c>
      <c r="J580" s="51">
        <v>39.613289999999999</v>
      </c>
      <c r="K580" s="28">
        <v>5</v>
      </c>
      <c r="L580" s="28">
        <v>31000</v>
      </c>
      <c r="M580" s="51">
        <v>20.703955940592589</v>
      </c>
      <c r="N580" s="51">
        <v>0.56580301904793862</v>
      </c>
      <c r="O580" s="51" t="s">
        <v>4942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9">
        <v>10.047917992776911</v>
      </c>
      <c r="AO580" s="49">
        <v>8.6181425485938323</v>
      </c>
      <c r="AP580" s="49">
        <v>8.1672493102999173</v>
      </c>
      <c r="AQ580" s="49">
        <v>37.315145100098576</v>
      </c>
      <c r="AR580" s="49">
        <v>66.174259038098711</v>
      </c>
      <c r="AS580" s="49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62">
        <v>578</v>
      </c>
      <c r="B581" s="3" t="s">
        <v>139</v>
      </c>
      <c r="C581" s="3" t="s">
        <v>1</v>
      </c>
      <c r="D581" s="6">
        <v>17100</v>
      </c>
      <c r="E581" s="171">
        <v>5.5555560000000002</v>
      </c>
      <c r="F581" s="171">
        <v>10.67961</v>
      </c>
      <c r="G581" s="171">
        <v>32.046329999999998</v>
      </c>
      <c r="H581" s="6">
        <v>6524366678100</v>
      </c>
      <c r="I581" s="154">
        <v>381.5419</v>
      </c>
      <c r="J581" s="154">
        <v>19.963650000000001</v>
      </c>
      <c r="K581" s="6">
        <v>225130</v>
      </c>
      <c r="L581" s="6">
        <v>3656050000</v>
      </c>
      <c r="M581" s="154">
        <v>9.8073397768419799</v>
      </c>
      <c r="N581" s="154">
        <v>1.2398128159453896</v>
      </c>
      <c r="O581" s="154">
        <v>0.87201680000000004</v>
      </c>
      <c r="P581" s="172">
        <v>7608449.8945530001</v>
      </c>
      <c r="Q581" s="168">
        <v>0.12582890113073231</v>
      </c>
      <c r="R581" s="172">
        <v>8236685.0185850002</v>
      </c>
      <c r="S581" s="168">
        <v>8.2570711871515767E-2</v>
      </c>
      <c r="T581" s="172">
        <v>8208956.774619</v>
      </c>
      <c r="U581" s="168">
        <v>-3.3664324790173483E-3</v>
      </c>
      <c r="V581" s="172">
        <v>810674.945649</v>
      </c>
      <c r="W581" s="173">
        <v>1.658568506791998</v>
      </c>
      <c r="X581" s="172">
        <v>809085.82778599998</v>
      </c>
      <c r="Y581" s="173">
        <v>-1.9602405027181469E-3</v>
      </c>
      <c r="Z581" s="172">
        <v>487592.18861900002</v>
      </c>
      <c r="AA581" s="173">
        <v>-0.3973541843474655</v>
      </c>
      <c r="AB581" s="172">
        <v>2124.7309491666665</v>
      </c>
      <c r="AC581" s="168">
        <v>1.6586831480709066</v>
      </c>
      <c r="AD581" s="172">
        <v>2121</v>
      </c>
      <c r="AE581" s="168">
        <v>-1.7559631105904527E-3</v>
      </c>
      <c r="AF581" s="172">
        <v>1278</v>
      </c>
      <c r="AG581" s="168">
        <v>-0.39745403111739747</v>
      </c>
      <c r="AH581" s="171">
        <v>6.5776264246391731</v>
      </c>
      <c r="AI581" s="171">
        <v>6.8083008371994822</v>
      </c>
      <c r="AJ581" s="171">
        <v>4.2659512042682284</v>
      </c>
      <c r="AK581" s="171">
        <v>19.742649345520011</v>
      </c>
      <c r="AL581" s="171">
        <v>16.694247867909116</v>
      </c>
      <c r="AM581" s="171">
        <v>9.3989295859766173</v>
      </c>
      <c r="AN581" s="170">
        <v>22.524453518369192</v>
      </c>
      <c r="AO581" s="170">
        <v>19.708951546588118</v>
      </c>
      <c r="AP581" s="170">
        <v>16.361029264164152</v>
      </c>
      <c r="AQ581" s="170">
        <v>132.46499248352913</v>
      </c>
      <c r="AR581" s="170">
        <v>99.112863815157908</v>
      </c>
      <c r="AS581" s="170">
        <v>89.018022644425727</v>
      </c>
      <c r="AT581" s="6">
        <v>0</v>
      </c>
      <c r="AU581" s="6">
        <v>1000</v>
      </c>
      <c r="AV581" s="6">
        <v>1500</v>
      </c>
    </row>
    <row r="582" spans="1:48" x14ac:dyDescent="0.25">
      <c r="A582" s="162">
        <v>579</v>
      </c>
      <c r="B582" s="3" t="s">
        <v>424</v>
      </c>
      <c r="C582" s="3" t="s">
        <v>694</v>
      </c>
      <c r="D582" s="6">
        <v>29000</v>
      </c>
      <c r="E582" s="171">
        <v>-3.3333330000000001</v>
      </c>
      <c r="F582" s="171">
        <v>20.83333</v>
      </c>
      <c r="G582" s="171">
        <v>7.0110700000000001</v>
      </c>
      <c r="H582" s="6">
        <v>319000000000</v>
      </c>
      <c r="I582" s="154">
        <v>11</v>
      </c>
      <c r="J582" s="154">
        <v>41.877369999999999</v>
      </c>
      <c r="K582" s="6">
        <v>75</v>
      </c>
      <c r="L582" s="6">
        <v>2175000</v>
      </c>
      <c r="M582" s="154">
        <v>9.701645707724726</v>
      </c>
      <c r="N582" s="154">
        <v>1.242400859253258</v>
      </c>
      <c r="O582" s="154" t="s">
        <v>4942</v>
      </c>
      <c r="P582" s="172">
        <v>1253285.6588870001</v>
      </c>
      <c r="Q582" s="168">
        <v>0.36970284130069442</v>
      </c>
      <c r="R582" s="172">
        <v>1369016.285501</v>
      </c>
      <c r="S582" s="168">
        <v>9.234177842326563E-2</v>
      </c>
      <c r="T582" s="172">
        <v>1639132.5514430001</v>
      </c>
      <c r="U582" s="168">
        <v>0.19730683177603645</v>
      </c>
      <c r="V582" s="172">
        <v>34857.077727999997</v>
      </c>
      <c r="W582" s="173">
        <v>-9.2769097158088232E-2</v>
      </c>
      <c r="X582" s="172">
        <v>72664.911582999994</v>
      </c>
      <c r="Y582" s="173">
        <v>1.0846529978796737</v>
      </c>
      <c r="Z582" s="172">
        <v>36889.472950000003</v>
      </c>
      <c r="AA582" s="173">
        <v>-0.49233444111655233</v>
      </c>
      <c r="AB582" s="172">
        <v>2611.5</v>
      </c>
      <c r="AC582" s="168">
        <v>-0.2862804044820989</v>
      </c>
      <c r="AD582" s="172">
        <v>5601.2169100000001</v>
      </c>
      <c r="AE582" s="168">
        <v>1.1448274593145702</v>
      </c>
      <c r="AF582" s="172">
        <v>2740</v>
      </c>
      <c r="AG582" s="168">
        <v>-0.51082058702133004</v>
      </c>
      <c r="AH582" s="171">
        <v>8.5133613495635352</v>
      </c>
      <c r="AI582" s="171">
        <v>18.347471102366466</v>
      </c>
      <c r="AJ582" s="171">
        <v>8.4856706687866765</v>
      </c>
      <c r="AK582" s="171">
        <v>16.541846751599468</v>
      </c>
      <c r="AL582" s="171">
        <v>30.08485016894209</v>
      </c>
      <c r="AM582" s="171">
        <v>13.324129032284265</v>
      </c>
      <c r="AN582" s="170">
        <v>7.1764179617178065</v>
      </c>
      <c r="AO582" s="170">
        <v>10.253076342669809</v>
      </c>
      <c r="AP582" s="170">
        <v>6.7670996140825164</v>
      </c>
      <c r="AQ582" s="170">
        <v>0</v>
      </c>
      <c r="AR582" s="170">
        <v>0</v>
      </c>
      <c r="AS582" s="170">
        <v>42.742044289086927</v>
      </c>
      <c r="AT582" s="6">
        <v>1000</v>
      </c>
      <c r="AU582" s="6">
        <v>1200</v>
      </c>
      <c r="AV582" s="6">
        <v>1200</v>
      </c>
    </row>
    <row r="583" spans="1:48" x14ac:dyDescent="0.25">
      <c r="A583" s="162">
        <v>580</v>
      </c>
      <c r="B583" s="3" t="s">
        <v>2881</v>
      </c>
      <c r="C583" s="3" t="s">
        <v>2176</v>
      </c>
      <c r="D583" s="28">
        <v>7000</v>
      </c>
      <c r="E583" s="25">
        <v>7.6923079999999997</v>
      </c>
      <c r="F583" s="25">
        <v>9.375</v>
      </c>
      <c r="G583" s="25">
        <v>0</v>
      </c>
      <c r="H583" s="28">
        <v>151467155000</v>
      </c>
      <c r="I583" s="51">
        <v>21.638169999999999</v>
      </c>
      <c r="J583" s="51">
        <v>98.917699999999996</v>
      </c>
      <c r="K583" s="28">
        <v>3396.7</v>
      </c>
      <c r="L583" s="28">
        <v>23250000</v>
      </c>
      <c r="M583" s="51">
        <v>8.235294117647058</v>
      </c>
      <c r="N583" s="51">
        <v>0.63767583039065534</v>
      </c>
      <c r="O583" s="51">
        <v>0.46438040000000003</v>
      </c>
      <c r="P583" s="30" t="s">
        <v>4748</v>
      </c>
      <c r="Q583" s="27" t="s">
        <v>2001</v>
      </c>
      <c r="R583" s="30">
        <v>251758.79677799999</v>
      </c>
      <c r="S583" s="27" t="s">
        <v>2001</v>
      </c>
      <c r="T583" s="30">
        <v>264025.11557899998</v>
      </c>
      <c r="U583" s="27">
        <v>4.8722503276882052E-2</v>
      </c>
      <c r="V583" s="30" t="s">
        <v>4748</v>
      </c>
      <c r="W583" s="32" t="s">
        <v>2001</v>
      </c>
      <c r="X583" s="30">
        <v>20340.895571000001</v>
      </c>
      <c r="Y583" s="32" t="s">
        <v>2001</v>
      </c>
      <c r="Z583" s="30">
        <v>20763.337274000001</v>
      </c>
      <c r="AA583" s="32">
        <v>2.0768097526751735E-2</v>
      </c>
      <c r="AB583" s="30" t="s">
        <v>4748</v>
      </c>
      <c r="AC583" s="27" t="s">
        <v>2001</v>
      </c>
      <c r="AD583" s="30">
        <v>840</v>
      </c>
      <c r="AE583" s="27" t="s">
        <v>2001</v>
      </c>
      <c r="AF583" s="30">
        <v>850</v>
      </c>
      <c r="AG583" s="27">
        <v>1.1904761904761904E-2</v>
      </c>
      <c r="AH583" s="25" t="s">
        <v>4748</v>
      </c>
      <c r="AI583" s="25" t="s">
        <v>4748</v>
      </c>
      <c r="AJ583" s="25">
        <v>4.7676008286514158</v>
      </c>
      <c r="AK583" s="25" t="s">
        <v>4748</v>
      </c>
      <c r="AL583" s="25" t="s">
        <v>4748</v>
      </c>
      <c r="AM583" s="25">
        <v>8.8082028390656983</v>
      </c>
      <c r="AN583" s="49" t="s">
        <v>4748</v>
      </c>
      <c r="AO583" s="49">
        <v>10.93081362406828</v>
      </c>
      <c r="AP583" s="49">
        <v>11.387371022285929</v>
      </c>
      <c r="AQ583" s="49" t="s">
        <v>4748</v>
      </c>
      <c r="AR583" s="49">
        <v>1.6917665753269417</v>
      </c>
      <c r="AS583" s="49">
        <v>3.3817190201055398</v>
      </c>
      <c r="AT583" s="28" t="s">
        <v>4748</v>
      </c>
      <c r="AU583" s="28" t="s">
        <v>4748</v>
      </c>
      <c r="AV583" s="28">
        <v>850</v>
      </c>
    </row>
    <row r="584" spans="1:48" x14ac:dyDescent="0.25">
      <c r="A584" s="162">
        <v>581</v>
      </c>
      <c r="B584" s="3" t="s">
        <v>2884</v>
      </c>
      <c r="C584" s="3" t="s">
        <v>2176</v>
      </c>
      <c r="D584" s="28">
        <v>23400</v>
      </c>
      <c r="E584" s="25">
        <v>-0.42553190000000002</v>
      </c>
      <c r="F584" s="25">
        <v>4</v>
      </c>
      <c r="G584" s="25">
        <v>15.27094</v>
      </c>
      <c r="H584" s="28">
        <v>526500000000</v>
      </c>
      <c r="I584" s="51">
        <v>22.5</v>
      </c>
      <c r="J584" s="51">
        <v>94.436430000000001</v>
      </c>
      <c r="K584" s="28">
        <v>3455</v>
      </c>
      <c r="L584" s="28">
        <v>79662000</v>
      </c>
      <c r="M584" s="51">
        <v>6.30048465266559</v>
      </c>
      <c r="N584" s="51">
        <v>1.335085484095005</v>
      </c>
      <c r="O584" s="51">
        <v>0.43309940000000002</v>
      </c>
      <c r="P584" s="30" t="s">
        <v>4748</v>
      </c>
      <c r="Q584" s="27" t="s">
        <v>2001</v>
      </c>
      <c r="R584" s="30">
        <v>3197993.0222700001</v>
      </c>
      <c r="S584" s="27" t="s">
        <v>2001</v>
      </c>
      <c r="T584" s="30">
        <v>3875486.3346139998</v>
      </c>
      <c r="U584" s="27">
        <v>0.21184952800900775</v>
      </c>
      <c r="V584" s="30" t="s">
        <v>4748</v>
      </c>
      <c r="W584" s="32" t="s">
        <v>2001</v>
      </c>
      <c r="X584" s="30">
        <v>75969.372120999993</v>
      </c>
      <c r="Y584" s="32" t="s">
        <v>2001</v>
      </c>
      <c r="Z584" s="30">
        <v>79871.120244999998</v>
      </c>
      <c r="AA584" s="32">
        <v>5.135948889751922E-2</v>
      </c>
      <c r="AB584" s="30" t="s">
        <v>4748</v>
      </c>
      <c r="AC584" s="27" t="s">
        <v>2001</v>
      </c>
      <c r="AD584" s="30">
        <v>4704</v>
      </c>
      <c r="AE584" s="27" t="s">
        <v>2001</v>
      </c>
      <c r="AF584" s="30">
        <v>3714</v>
      </c>
      <c r="AG584" s="27">
        <v>-0.21045918367346939</v>
      </c>
      <c r="AH584" s="25" t="s">
        <v>4748</v>
      </c>
      <c r="AI584" s="25" t="s">
        <v>4748</v>
      </c>
      <c r="AJ584" s="25">
        <v>4.1179700120682572</v>
      </c>
      <c r="AK584" s="25" t="s">
        <v>4748</v>
      </c>
      <c r="AL584" s="25" t="s">
        <v>4748</v>
      </c>
      <c r="AM584" s="25">
        <v>22.616542392289261</v>
      </c>
      <c r="AN584" s="49" t="s">
        <v>4748</v>
      </c>
      <c r="AO584" s="49">
        <v>9.8734212694708603</v>
      </c>
      <c r="AP584" s="49">
        <v>8.9085207782157454</v>
      </c>
      <c r="AQ584" s="49" t="s">
        <v>4748</v>
      </c>
      <c r="AR584" s="49">
        <v>313.84357822458111</v>
      </c>
      <c r="AS584" s="49">
        <v>245.8131067882606</v>
      </c>
      <c r="AT584" s="28" t="s">
        <v>4748</v>
      </c>
      <c r="AU584" s="28" t="s">
        <v>4748</v>
      </c>
      <c r="AV584" s="28">
        <v>2000</v>
      </c>
    </row>
    <row r="585" spans="1:48" x14ac:dyDescent="0.25">
      <c r="A585" s="162">
        <v>582</v>
      </c>
      <c r="B585" s="3" t="s">
        <v>140</v>
      </c>
      <c r="C585" s="3" t="s">
        <v>1</v>
      </c>
      <c r="D585" s="28">
        <v>12000</v>
      </c>
      <c r="E585" s="25">
        <v>1.2658229999999999</v>
      </c>
      <c r="F585" s="25">
        <v>12.67606</v>
      </c>
      <c r="G585" s="25">
        <v>-25</v>
      </c>
      <c r="H585" s="28">
        <v>299390400000</v>
      </c>
      <c r="I585" s="51">
        <v>24.949199999999998</v>
      </c>
      <c r="J585" s="51">
        <v>26.581250000000001</v>
      </c>
      <c r="K585" s="28">
        <v>4596.5</v>
      </c>
      <c r="L585" s="28">
        <v>54850000</v>
      </c>
      <c r="M585" s="51">
        <v>4.3572984749455337</v>
      </c>
      <c r="N585" s="51">
        <v>0.63681907673284088</v>
      </c>
      <c r="O585" s="51">
        <v>0.48412860000000002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9">
        <v>43.41407650965553</v>
      </c>
      <c r="AO585" s="49">
        <v>36.086337510883638</v>
      </c>
      <c r="AP585" s="49">
        <v>53.913907508051693</v>
      </c>
      <c r="AQ585" s="49">
        <v>218.84517622231559</v>
      </c>
      <c r="AR585" s="49">
        <v>206.16001659286019</v>
      </c>
      <c r="AS585" s="49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62">
        <v>583</v>
      </c>
      <c r="B586" s="3" t="s">
        <v>4959</v>
      </c>
      <c r="C586" s="3" t="s">
        <v>2176</v>
      </c>
      <c r="D586" s="28" t="s">
        <v>4942</v>
      </c>
      <c r="E586" s="25" t="s">
        <v>4942</v>
      </c>
      <c r="F586" s="25" t="s">
        <v>4942</v>
      </c>
      <c r="G586" s="25" t="s">
        <v>4942</v>
      </c>
      <c r="H586" s="28" t="s">
        <v>4942</v>
      </c>
      <c r="I586" s="51">
        <v>6.1649399999999996</v>
      </c>
      <c r="J586" s="51">
        <v>100</v>
      </c>
      <c r="K586" s="28">
        <v>0</v>
      </c>
      <c r="L586" s="28" t="s">
        <v>4942</v>
      </c>
      <c r="M586" s="51" t="s">
        <v>4942</v>
      </c>
      <c r="N586" s="51" t="s">
        <v>4942</v>
      </c>
      <c r="O586" s="51" t="s">
        <v>4942</v>
      </c>
      <c r="P586" s="30" t="s">
        <v>2001</v>
      </c>
      <c r="Q586" s="27" t="s">
        <v>2001</v>
      </c>
      <c r="R586" s="30" t="s">
        <v>2001</v>
      </c>
      <c r="S586" s="27" t="s">
        <v>2001</v>
      </c>
      <c r="T586" s="30" t="s">
        <v>2001</v>
      </c>
      <c r="U586" s="27" t="s">
        <v>2001</v>
      </c>
      <c r="V586" s="30" t="s">
        <v>2001</v>
      </c>
      <c r="W586" s="32" t="s">
        <v>2001</v>
      </c>
      <c r="X586" s="30" t="s">
        <v>2001</v>
      </c>
      <c r="Y586" s="32" t="s">
        <v>2001</v>
      </c>
      <c r="Z586" s="30" t="s">
        <v>2001</v>
      </c>
      <c r="AA586" s="32" t="s">
        <v>2001</v>
      </c>
      <c r="AB586" s="30" t="s">
        <v>2001</v>
      </c>
      <c r="AC586" s="27" t="s">
        <v>2001</v>
      </c>
      <c r="AD586" s="30" t="s">
        <v>2001</v>
      </c>
      <c r="AE586" s="27" t="s">
        <v>2001</v>
      </c>
      <c r="AF586" s="30" t="s">
        <v>2001</v>
      </c>
      <c r="AG586" s="27" t="s">
        <v>2001</v>
      </c>
      <c r="AH586" s="25" t="s">
        <v>2001</v>
      </c>
      <c r="AI586" s="25" t="s">
        <v>2001</v>
      </c>
      <c r="AJ586" s="25" t="s">
        <v>2001</v>
      </c>
      <c r="AK586" s="25" t="s">
        <v>2001</v>
      </c>
      <c r="AL586" s="25" t="s">
        <v>2001</v>
      </c>
      <c r="AM586" s="25" t="s">
        <v>2001</v>
      </c>
      <c r="AN586" s="49" t="s">
        <v>2001</v>
      </c>
      <c r="AO586" s="49" t="s">
        <v>2001</v>
      </c>
      <c r="AP586" s="49" t="s">
        <v>2001</v>
      </c>
      <c r="AQ586" s="49" t="s">
        <v>2001</v>
      </c>
      <c r="AR586" s="49" t="s">
        <v>2001</v>
      </c>
      <c r="AS586" s="49" t="s">
        <v>2001</v>
      </c>
      <c r="AT586" s="28" t="s">
        <v>2001</v>
      </c>
      <c r="AU586" s="28" t="s">
        <v>2001</v>
      </c>
      <c r="AV586" s="28" t="s">
        <v>2001</v>
      </c>
    </row>
    <row r="587" spans="1:48" x14ac:dyDescent="0.25">
      <c r="A587" s="162">
        <v>584</v>
      </c>
      <c r="B587" s="3" t="s">
        <v>141</v>
      </c>
      <c r="C587" s="3" t="s">
        <v>1</v>
      </c>
      <c r="D587" s="6">
        <v>19300</v>
      </c>
      <c r="E587" s="171">
        <v>10.60172</v>
      </c>
      <c r="F587" s="171">
        <v>2.1164019999999999</v>
      </c>
      <c r="G587" s="171">
        <v>-27.44361</v>
      </c>
      <c r="H587" s="6">
        <v>231600000000</v>
      </c>
      <c r="I587" s="154">
        <v>12</v>
      </c>
      <c r="J587" s="154">
        <v>14.684799999999999</v>
      </c>
      <c r="K587" s="6">
        <v>688.5</v>
      </c>
      <c r="L587" s="6">
        <v>12157400</v>
      </c>
      <c r="M587" s="154">
        <v>14.698377198477212</v>
      </c>
      <c r="N587" s="154">
        <v>1.1756369144306531</v>
      </c>
      <c r="O587" s="154">
        <v>-1.8018820000000001E-3</v>
      </c>
      <c r="P587" s="172">
        <v>1706686.1026610001</v>
      </c>
      <c r="Q587" s="168">
        <v>0.65482796753207939</v>
      </c>
      <c r="R587" s="172">
        <v>1217338.7670839999</v>
      </c>
      <c r="S587" s="168">
        <v>-0.28672368915058744</v>
      </c>
      <c r="T587" s="172">
        <v>805796.33119299996</v>
      </c>
      <c r="U587" s="168">
        <v>-0.33806730469678892</v>
      </c>
      <c r="V587" s="172">
        <v>135337.88975900001</v>
      </c>
      <c r="W587" s="173">
        <v>1.1668155025767901</v>
      </c>
      <c r="X587" s="172">
        <v>53197.630129999998</v>
      </c>
      <c r="Y587" s="173">
        <v>-0.60692729711738136</v>
      </c>
      <c r="Z587" s="172">
        <v>26703.895133999999</v>
      </c>
      <c r="AA587" s="173">
        <v>-0.49802472274153542</v>
      </c>
      <c r="AB587" s="172">
        <v>7345.333333333333</v>
      </c>
      <c r="AC587" s="168">
        <v>0.41129755347764818</v>
      </c>
      <c r="AD587" s="172">
        <v>4433</v>
      </c>
      <c r="AE587" s="168">
        <v>-0.39648756580141586</v>
      </c>
      <c r="AF587" s="172">
        <v>2225</v>
      </c>
      <c r="AG587" s="168">
        <v>-0.49808256259869166</v>
      </c>
      <c r="AH587" s="171">
        <v>34.443202322580511</v>
      </c>
      <c r="AI587" s="171">
        <v>13.486801024399552</v>
      </c>
      <c r="AJ587" s="171">
        <v>6.0323732431267105</v>
      </c>
      <c r="AK587" s="171">
        <v>74.555045371942171</v>
      </c>
      <c r="AL587" s="171">
        <v>24.623409287313084</v>
      </c>
      <c r="AM587" s="171">
        <v>12.138371187282356</v>
      </c>
      <c r="AN587" s="170">
        <v>11.588183079691017</v>
      </c>
      <c r="AO587" s="170">
        <v>9.7364526414380865</v>
      </c>
      <c r="AP587" s="170">
        <v>10.098165498163647</v>
      </c>
      <c r="AQ587" s="170">
        <v>0</v>
      </c>
      <c r="AR587" s="170">
        <v>5.10408131869728</v>
      </c>
      <c r="AS587" s="170">
        <v>49.272988385668626</v>
      </c>
      <c r="AT587" s="6">
        <v>3333.3333333333335</v>
      </c>
      <c r="AU587" s="6">
        <v>6000</v>
      </c>
      <c r="AV587" s="6">
        <v>2000</v>
      </c>
    </row>
    <row r="588" spans="1:48" x14ac:dyDescent="0.25">
      <c r="A588" s="162">
        <v>585</v>
      </c>
      <c r="B588" s="3" t="s">
        <v>4722</v>
      </c>
      <c r="C588" s="3" t="s">
        <v>2176</v>
      </c>
      <c r="D588" s="6">
        <v>8100</v>
      </c>
      <c r="E588" s="171">
        <v>-6.8965519999999998</v>
      </c>
      <c r="F588" s="171">
        <v>-4.7058819999999999</v>
      </c>
      <c r="G588" s="171">
        <v>-25</v>
      </c>
      <c r="H588" s="6">
        <v>1782000000000</v>
      </c>
      <c r="I588" s="154">
        <v>220</v>
      </c>
      <c r="J588" s="154">
        <v>72.977710000000002</v>
      </c>
      <c r="K588" s="6">
        <v>11450</v>
      </c>
      <c r="L588" s="6">
        <v>95412500</v>
      </c>
      <c r="M588" s="154" t="s">
        <v>4942</v>
      </c>
      <c r="N588" s="154" t="s">
        <v>4942</v>
      </c>
      <c r="O588" s="154" t="s">
        <v>4942</v>
      </c>
      <c r="P588" s="172" t="s">
        <v>4748</v>
      </c>
      <c r="Q588" s="168" t="s">
        <v>2001</v>
      </c>
      <c r="R588" s="172" t="s">
        <v>4748</v>
      </c>
      <c r="S588" s="168" t="s">
        <v>2001</v>
      </c>
      <c r="T588" s="172" t="s">
        <v>4748</v>
      </c>
      <c r="U588" s="168" t="s">
        <v>4748</v>
      </c>
      <c r="V588" s="172" t="s">
        <v>4748</v>
      </c>
      <c r="W588" s="173" t="s">
        <v>2001</v>
      </c>
      <c r="X588" s="172" t="s">
        <v>4748</v>
      </c>
      <c r="Y588" s="173" t="s">
        <v>2001</v>
      </c>
      <c r="Z588" s="172" t="s">
        <v>4748</v>
      </c>
      <c r="AA588" s="173" t="s">
        <v>4748</v>
      </c>
      <c r="AB588" s="172" t="s">
        <v>4748</v>
      </c>
      <c r="AC588" s="168" t="s">
        <v>2001</v>
      </c>
      <c r="AD588" s="172" t="s">
        <v>4748</v>
      </c>
      <c r="AE588" s="168" t="s">
        <v>2001</v>
      </c>
      <c r="AF588" s="172" t="s">
        <v>4748</v>
      </c>
      <c r="AG588" s="168" t="s">
        <v>4748</v>
      </c>
      <c r="AH588" s="171" t="s">
        <v>4748</v>
      </c>
      <c r="AI588" s="171" t="s">
        <v>4748</v>
      </c>
      <c r="AJ588" s="171" t="s">
        <v>4748</v>
      </c>
      <c r="AK588" s="171" t="s">
        <v>4748</v>
      </c>
      <c r="AL588" s="171" t="s">
        <v>4748</v>
      </c>
      <c r="AM588" s="171" t="s">
        <v>4748</v>
      </c>
      <c r="AN588" s="170" t="s">
        <v>4748</v>
      </c>
      <c r="AO588" s="170" t="s">
        <v>4748</v>
      </c>
      <c r="AP588" s="170" t="s">
        <v>4748</v>
      </c>
      <c r="AQ588" s="170" t="s">
        <v>4748</v>
      </c>
      <c r="AR588" s="170" t="s">
        <v>4748</v>
      </c>
      <c r="AS588" s="170" t="s">
        <v>4748</v>
      </c>
      <c r="AT588" s="6" t="s">
        <v>4748</v>
      </c>
      <c r="AU588" s="6" t="s">
        <v>4748</v>
      </c>
      <c r="AV588" s="6" t="s">
        <v>4748</v>
      </c>
    </row>
    <row r="589" spans="1:48" x14ac:dyDescent="0.25">
      <c r="A589" s="162">
        <v>586</v>
      </c>
      <c r="B589" s="3" t="s">
        <v>425</v>
      </c>
      <c r="C589" s="3" t="s">
        <v>694</v>
      </c>
      <c r="D589" s="6">
        <v>7900</v>
      </c>
      <c r="E589" s="171">
        <v>17.910450000000001</v>
      </c>
      <c r="F589" s="171">
        <v>64.583330000000004</v>
      </c>
      <c r="G589" s="171">
        <v>54.901960000000003</v>
      </c>
      <c r="H589" s="6">
        <v>13000082000</v>
      </c>
      <c r="I589" s="154">
        <v>1.6455799999999998</v>
      </c>
      <c r="J589" s="154">
        <v>14.3536</v>
      </c>
      <c r="K589" s="6">
        <v>100</v>
      </c>
      <c r="L589" s="6">
        <v>694000</v>
      </c>
      <c r="M589" s="154">
        <v>63.855310784767546</v>
      </c>
      <c r="N589" s="154">
        <v>0.66597547311552296</v>
      </c>
      <c r="O589" s="154" t="s">
        <v>4942</v>
      </c>
      <c r="P589" s="172">
        <v>14330.907837999999</v>
      </c>
      <c r="Q589" s="168">
        <v>2.7649438692660455E-2</v>
      </c>
      <c r="R589" s="172">
        <v>11734.971562999999</v>
      </c>
      <c r="S589" s="168">
        <v>-0.18114248618057438</v>
      </c>
      <c r="T589" s="172">
        <v>11569.616516</v>
      </c>
      <c r="U589" s="168">
        <v>-1.4090792305058364E-2</v>
      </c>
      <c r="V589" s="172">
        <v>1142.638197</v>
      </c>
      <c r="W589" s="173">
        <v>-0.20055913582841733</v>
      </c>
      <c r="X589" s="172">
        <v>1007.588717</v>
      </c>
      <c r="Y589" s="173">
        <v>-0.11819093773914857</v>
      </c>
      <c r="Z589" s="172">
        <v>1045.5967209999999</v>
      </c>
      <c r="AA589" s="173">
        <v>3.7721744357325823E-2</v>
      </c>
      <c r="AB589" s="172">
        <v>694</v>
      </c>
      <c r="AC589" s="168">
        <v>-0.20138089758342925</v>
      </c>
      <c r="AD589" s="172">
        <v>612</v>
      </c>
      <c r="AE589" s="168">
        <v>-0.11815561959654175</v>
      </c>
      <c r="AF589" s="172">
        <v>635</v>
      </c>
      <c r="AG589" s="168">
        <v>3.7581699346405227E-2</v>
      </c>
      <c r="AH589" s="171">
        <v>5.1750825124427324</v>
      </c>
      <c r="AI589" s="171">
        <v>4.6597857750820895</v>
      </c>
      <c r="AJ589" s="171">
        <v>4.9297338838562732</v>
      </c>
      <c r="AK589" s="171">
        <v>5.6184833647161545</v>
      </c>
      <c r="AL589" s="171">
        <v>5.0036888985938246</v>
      </c>
      <c r="AM589" s="171">
        <v>5.2142326438376081</v>
      </c>
      <c r="AN589" s="170">
        <v>17.5188630014271</v>
      </c>
      <c r="AO589" s="170">
        <v>17.32727989227595</v>
      </c>
      <c r="AP589" s="170">
        <v>21.582005527554692</v>
      </c>
      <c r="AQ589" s="170">
        <v>0</v>
      </c>
      <c r="AR589" s="170">
        <v>0</v>
      </c>
      <c r="AS589" s="170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62">
        <v>587</v>
      </c>
      <c r="B590" s="3" t="s">
        <v>2887</v>
      </c>
      <c r="C590" s="3" t="s">
        <v>2176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51">
        <v>1.5006999999999999</v>
      </c>
      <c r="J590" s="51">
        <v>74.478039999999993</v>
      </c>
      <c r="K590" s="28">
        <v>180</v>
      </c>
      <c r="L590" s="28">
        <v>1800000</v>
      </c>
      <c r="M590" s="51">
        <v>6.5616797900262469</v>
      </c>
      <c r="N590" s="51">
        <v>0.83349728144881008</v>
      </c>
      <c r="O590" s="51" t="s">
        <v>4942</v>
      </c>
      <c r="P590" s="30">
        <v>95780.846097999995</v>
      </c>
      <c r="Q590" s="27" t="s">
        <v>2001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2001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4748</v>
      </c>
      <c r="AC590" s="27" t="s">
        <v>2001</v>
      </c>
      <c r="AD590" s="30">
        <v>1307</v>
      </c>
      <c r="AE590" s="27" t="s">
        <v>2001</v>
      </c>
      <c r="AF590" s="30">
        <v>1524</v>
      </c>
      <c r="AG590" s="27">
        <v>0.1660290742157613</v>
      </c>
      <c r="AH590" s="25" t="s">
        <v>4748</v>
      </c>
      <c r="AI590" s="25">
        <v>2.1950052842049028</v>
      </c>
      <c r="AJ590" s="25">
        <v>2.8569414874905603</v>
      </c>
      <c r="AK590" s="25" t="s">
        <v>4748</v>
      </c>
      <c r="AL590" s="25">
        <v>12.118612762131034</v>
      </c>
      <c r="AM590" s="25">
        <v>13.082837014275189</v>
      </c>
      <c r="AN590" s="49">
        <v>15.315096417076134</v>
      </c>
      <c r="AO590" s="49">
        <v>12.263439868591009</v>
      </c>
      <c r="AP590" s="49">
        <v>11.481022356852133</v>
      </c>
      <c r="AQ590" s="49">
        <v>42.023365411229939</v>
      </c>
      <c r="AR590" s="49">
        <v>29.398440966925953</v>
      </c>
      <c r="AS590" s="49">
        <v>18.927579353748925</v>
      </c>
      <c r="AT590" s="28" t="s">
        <v>4748</v>
      </c>
      <c r="AU590" s="28" t="s">
        <v>4748</v>
      </c>
      <c r="AV590" s="28">
        <v>750</v>
      </c>
    </row>
    <row r="591" spans="1:48" x14ac:dyDescent="0.25">
      <c r="A591" s="162">
        <v>588</v>
      </c>
      <c r="B591" s="3" t="s">
        <v>2031</v>
      </c>
      <c r="C591" s="3" t="s">
        <v>1</v>
      </c>
      <c r="D591" s="28">
        <v>1610</v>
      </c>
      <c r="E591" s="25">
        <v>-1.2269939999999999</v>
      </c>
      <c r="F591" s="25">
        <v>-5.2941180000000001</v>
      </c>
      <c r="G591" s="25">
        <v>-44.290660000000003</v>
      </c>
      <c r="H591" s="28">
        <v>32200000000</v>
      </c>
      <c r="I591" s="51">
        <v>20</v>
      </c>
      <c r="J591" s="51">
        <v>81.887500000000003</v>
      </c>
      <c r="K591" s="28">
        <v>64859</v>
      </c>
      <c r="L591" s="28">
        <v>103350000</v>
      </c>
      <c r="M591" s="51" t="s">
        <v>4942</v>
      </c>
      <c r="N591" s="51">
        <v>0.16108792206976957</v>
      </c>
      <c r="O591" s="51">
        <v>0.48931459999999999</v>
      </c>
      <c r="P591" s="30">
        <v>36888.927623000003</v>
      </c>
      <c r="Q591" s="27" t="s">
        <v>2001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2001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2001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4748</v>
      </c>
      <c r="AI591" s="25">
        <v>2.6458703520570337</v>
      </c>
      <c r="AJ591" s="25">
        <v>0.59319365894112197</v>
      </c>
      <c r="AK591" s="25" t="s">
        <v>4748</v>
      </c>
      <c r="AL591" s="25">
        <v>7.219724469639738</v>
      </c>
      <c r="AM591" s="25">
        <v>1.1563640671144026</v>
      </c>
      <c r="AN591" s="49">
        <v>36.659983904135515</v>
      </c>
      <c r="AO591" s="49">
        <v>11.943597401101691</v>
      </c>
      <c r="AP591" s="49">
        <v>21.649864430165355</v>
      </c>
      <c r="AQ591" s="49">
        <v>65.697150095108967</v>
      </c>
      <c r="AR591" s="49">
        <v>40.319198568708302</v>
      </c>
      <c r="AS591" s="49">
        <v>28.952887930261255</v>
      </c>
      <c r="AT591" s="28" t="s">
        <v>4748</v>
      </c>
      <c r="AU591" s="28" t="s">
        <v>4748</v>
      </c>
      <c r="AV591" s="28" t="s">
        <v>4748</v>
      </c>
    </row>
    <row r="592" spans="1:48" x14ac:dyDescent="0.25">
      <c r="A592" s="162">
        <v>589</v>
      </c>
      <c r="B592" s="3" t="s">
        <v>2890</v>
      </c>
      <c r="C592" s="3" t="s">
        <v>2176</v>
      </c>
      <c r="D592" s="28" t="s">
        <v>4942</v>
      </c>
      <c r="E592" s="25" t="s">
        <v>4942</v>
      </c>
      <c r="F592" s="25" t="s">
        <v>4942</v>
      </c>
      <c r="G592" s="25" t="s">
        <v>4942</v>
      </c>
      <c r="H592" s="28" t="s">
        <v>4942</v>
      </c>
      <c r="I592" s="51">
        <v>16.438379999999999</v>
      </c>
      <c r="J592" s="51">
        <v>6.1569320000000003</v>
      </c>
      <c r="K592" s="28" t="s">
        <v>4942</v>
      </c>
      <c r="L592" s="28" t="s">
        <v>4942</v>
      </c>
      <c r="M592" s="51" t="s">
        <v>4942</v>
      </c>
      <c r="N592" s="51" t="s">
        <v>4942</v>
      </c>
      <c r="O592" s="51" t="s">
        <v>4942</v>
      </c>
      <c r="P592" s="30" t="s">
        <v>4748</v>
      </c>
      <c r="Q592" s="27" t="s">
        <v>2001</v>
      </c>
      <c r="R592" s="30" t="s">
        <v>4748</v>
      </c>
      <c r="S592" s="27" t="s">
        <v>2001</v>
      </c>
      <c r="T592" s="30">
        <v>100495.22701800001</v>
      </c>
      <c r="U592" s="27" t="s">
        <v>4748</v>
      </c>
      <c r="V592" s="30" t="s">
        <v>4748</v>
      </c>
      <c r="W592" s="32" t="s">
        <v>2001</v>
      </c>
      <c r="X592" s="30" t="s">
        <v>4748</v>
      </c>
      <c r="Y592" s="32" t="s">
        <v>2001</v>
      </c>
      <c r="Z592" s="30">
        <v>3661.4010349999999</v>
      </c>
      <c r="AA592" s="32" t="s">
        <v>4748</v>
      </c>
      <c r="AB592" s="30" t="s">
        <v>4748</v>
      </c>
      <c r="AC592" s="27" t="s">
        <v>2001</v>
      </c>
      <c r="AD592" s="30" t="s">
        <v>4748</v>
      </c>
      <c r="AE592" s="27" t="s">
        <v>2001</v>
      </c>
      <c r="AF592" s="30">
        <v>222.73</v>
      </c>
      <c r="AG592" s="27" t="s">
        <v>4748</v>
      </c>
      <c r="AH592" s="25" t="s">
        <v>4748</v>
      </c>
      <c r="AI592" s="25" t="s">
        <v>4748</v>
      </c>
      <c r="AJ592" s="25" t="s">
        <v>4748</v>
      </c>
      <c r="AK592" s="25" t="s">
        <v>4748</v>
      </c>
      <c r="AL592" s="25" t="s">
        <v>4748</v>
      </c>
      <c r="AM592" s="25" t="s">
        <v>4748</v>
      </c>
      <c r="AN592" s="49" t="s">
        <v>4748</v>
      </c>
      <c r="AO592" s="49" t="s">
        <v>4748</v>
      </c>
      <c r="AP592" s="49">
        <v>12.778110586983349</v>
      </c>
      <c r="AQ592" s="49">
        <v>10.002805110762408</v>
      </c>
      <c r="AR592" s="49" t="s">
        <v>4748</v>
      </c>
      <c r="AS592" s="49">
        <v>11.391443210053227</v>
      </c>
      <c r="AT592" s="28" t="s">
        <v>4748</v>
      </c>
      <c r="AU592" s="28" t="s">
        <v>4748</v>
      </c>
      <c r="AV592" s="28">
        <v>65</v>
      </c>
    </row>
    <row r="593" spans="1:48" x14ac:dyDescent="0.25">
      <c r="A593" s="162">
        <v>590</v>
      </c>
      <c r="B593" s="3" t="s">
        <v>142</v>
      </c>
      <c r="C593" s="3" t="s">
        <v>1</v>
      </c>
      <c r="D593" s="28">
        <v>14900</v>
      </c>
      <c r="E593" s="25">
        <v>-4.4871790000000003</v>
      </c>
      <c r="F593" s="25">
        <v>-5.6962029999999997</v>
      </c>
      <c r="G593" s="25">
        <v>-4.4871790000000003</v>
      </c>
      <c r="H593" s="28">
        <v>195249599999.99997</v>
      </c>
      <c r="I593" s="51">
        <v>13.103999999999999</v>
      </c>
      <c r="J593" s="51">
        <v>26.615829999999999</v>
      </c>
      <c r="K593" s="28">
        <v>1152</v>
      </c>
      <c r="L593" s="28">
        <v>17034380</v>
      </c>
      <c r="M593" s="51">
        <v>6.055034524959563</v>
      </c>
      <c r="N593" s="51">
        <v>0.59160625104323894</v>
      </c>
      <c r="O593" s="51">
        <v>0.18764459999999999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9">
        <v>24.43271087605191</v>
      </c>
      <c r="AO593" s="49">
        <v>21.08437044278061</v>
      </c>
      <c r="AP593" s="49">
        <v>20.501590251754976</v>
      </c>
      <c r="AQ593" s="49">
        <v>0</v>
      </c>
      <c r="AR593" s="49">
        <v>0</v>
      </c>
      <c r="AS593" s="49">
        <v>0</v>
      </c>
      <c r="AT593" s="28">
        <v>0</v>
      </c>
      <c r="AU593" s="28" t="s">
        <v>4748</v>
      </c>
      <c r="AV593" s="28">
        <v>1200</v>
      </c>
    </row>
    <row r="594" spans="1:48" x14ac:dyDescent="0.25">
      <c r="A594" s="162">
        <v>591</v>
      </c>
      <c r="B594" s="3" t="s">
        <v>2893</v>
      </c>
      <c r="C594" s="3" t="s">
        <v>2176</v>
      </c>
      <c r="D594" s="6" t="s">
        <v>4942</v>
      </c>
      <c r="E594" s="171" t="s">
        <v>4942</v>
      </c>
      <c r="F594" s="171" t="s">
        <v>4942</v>
      </c>
      <c r="G594" s="171" t="s">
        <v>4942</v>
      </c>
      <c r="H594" s="6" t="s">
        <v>4942</v>
      </c>
      <c r="I594" s="154">
        <v>20.40089</v>
      </c>
      <c r="J594" s="154">
        <v>100</v>
      </c>
      <c r="K594" s="6" t="s">
        <v>4942</v>
      </c>
      <c r="L594" s="6" t="s">
        <v>4942</v>
      </c>
      <c r="M594" s="154" t="s">
        <v>4942</v>
      </c>
      <c r="N594" s="154" t="s">
        <v>4942</v>
      </c>
      <c r="O594" s="154" t="s">
        <v>4942</v>
      </c>
      <c r="P594" s="172" t="s">
        <v>4748</v>
      </c>
      <c r="Q594" s="168" t="s">
        <v>2001</v>
      </c>
      <c r="R594" s="172" t="s">
        <v>4748</v>
      </c>
      <c r="S594" s="168" t="s">
        <v>2001</v>
      </c>
      <c r="T594" s="172">
        <v>94092.332976999998</v>
      </c>
      <c r="U594" s="168" t="s">
        <v>4748</v>
      </c>
      <c r="V594" s="172" t="s">
        <v>4748</v>
      </c>
      <c r="W594" s="173" t="s">
        <v>2001</v>
      </c>
      <c r="X594" s="172" t="s">
        <v>4748</v>
      </c>
      <c r="Y594" s="173" t="s">
        <v>2001</v>
      </c>
      <c r="Z594" s="172">
        <v>-8.8926759999999998</v>
      </c>
      <c r="AA594" s="173" t="s">
        <v>4748</v>
      </c>
      <c r="AB594" s="172" t="s">
        <v>4748</v>
      </c>
      <c r="AC594" s="168" t="s">
        <v>2001</v>
      </c>
      <c r="AD594" s="172" t="s">
        <v>4748</v>
      </c>
      <c r="AE594" s="168" t="s">
        <v>2001</v>
      </c>
      <c r="AF594" s="172">
        <v>-0.44</v>
      </c>
      <c r="AG594" s="168" t="s">
        <v>4748</v>
      </c>
      <c r="AH594" s="171" t="s">
        <v>4748</v>
      </c>
      <c r="AI594" s="171" t="s">
        <v>4748</v>
      </c>
      <c r="AJ594" s="171" t="s">
        <v>4748</v>
      </c>
      <c r="AK594" s="171" t="s">
        <v>4748</v>
      </c>
      <c r="AL594" s="171" t="s">
        <v>4748</v>
      </c>
      <c r="AM594" s="171" t="s">
        <v>4748</v>
      </c>
      <c r="AN594" s="170" t="s">
        <v>4748</v>
      </c>
      <c r="AO594" s="170" t="s">
        <v>4748</v>
      </c>
      <c r="AP594" s="170">
        <v>33.170188208245555</v>
      </c>
      <c r="AQ594" s="170" t="s">
        <v>4748</v>
      </c>
      <c r="AR594" s="170" t="s">
        <v>4748</v>
      </c>
      <c r="AS594" s="170">
        <v>43.806356080631396</v>
      </c>
      <c r="AT594" s="6" t="s">
        <v>4748</v>
      </c>
      <c r="AU594" s="6" t="s">
        <v>4748</v>
      </c>
      <c r="AV594" s="6">
        <v>0</v>
      </c>
    </row>
    <row r="595" spans="1:48" x14ac:dyDescent="0.25">
      <c r="A595" s="162">
        <v>592</v>
      </c>
      <c r="B595" s="3" t="s">
        <v>143</v>
      </c>
      <c r="C595" s="3" t="s">
        <v>1</v>
      </c>
      <c r="D595" s="28">
        <v>8500</v>
      </c>
      <c r="E595" s="25">
        <v>-5.5555560000000002</v>
      </c>
      <c r="F595" s="25">
        <v>-22.37443</v>
      </c>
      <c r="G595" s="25">
        <v>-17.073170000000001</v>
      </c>
      <c r="H595" s="28">
        <v>85000000000</v>
      </c>
      <c r="I595" s="51">
        <v>10</v>
      </c>
      <c r="J595" s="51">
        <v>46.357230000000001</v>
      </c>
      <c r="K595" s="28">
        <v>15389.5</v>
      </c>
      <c r="L595" s="28">
        <v>134984500</v>
      </c>
      <c r="M595" s="51">
        <v>10.388655579307594</v>
      </c>
      <c r="N595" s="51">
        <v>0.55234120757674665</v>
      </c>
      <c r="O595" s="51">
        <v>0.276866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9">
        <v>5.4493158721446555</v>
      </c>
      <c r="AO595" s="49">
        <v>6.1380139570316405</v>
      </c>
      <c r="AP595" s="49">
        <v>6.9232442272716188</v>
      </c>
      <c r="AQ595" s="49">
        <v>119.19267679819112</v>
      </c>
      <c r="AR595" s="49">
        <v>141.57267216345809</v>
      </c>
      <c r="AS595" s="49">
        <v>208.48774292395208</v>
      </c>
      <c r="AT595" s="28">
        <v>600</v>
      </c>
      <c r="AU595" s="28">
        <v>600</v>
      </c>
      <c r="AV595" s="28" t="s">
        <v>4748</v>
      </c>
    </row>
    <row r="596" spans="1:48" x14ac:dyDescent="0.25">
      <c r="A596" s="162">
        <v>593</v>
      </c>
      <c r="B596" s="3" t="s">
        <v>144</v>
      </c>
      <c r="C596" s="3" t="s">
        <v>1</v>
      </c>
      <c r="D596" s="6">
        <v>8800</v>
      </c>
      <c r="E596" s="171">
        <v>-4.2437430000000003</v>
      </c>
      <c r="F596" s="171">
        <v>-16.190480000000001</v>
      </c>
      <c r="G596" s="171">
        <v>-33.333329999999997</v>
      </c>
      <c r="H596" s="6">
        <v>87999507200</v>
      </c>
      <c r="I596" s="154">
        <v>9.9999399999999987</v>
      </c>
      <c r="J596" s="154">
        <v>45.34187</v>
      </c>
      <c r="K596" s="6">
        <v>3732.5</v>
      </c>
      <c r="L596" s="6">
        <v>33209000</v>
      </c>
      <c r="M596" s="154">
        <v>4.596923020532012</v>
      </c>
      <c r="N596" s="154">
        <v>0.55632598005725187</v>
      </c>
      <c r="O596" s="154">
        <v>0.57525550000000003</v>
      </c>
      <c r="P596" s="172">
        <v>426553.88994999998</v>
      </c>
      <c r="Q596" s="168">
        <v>0.19297459338480416</v>
      </c>
      <c r="R596" s="172">
        <v>557288.92981</v>
      </c>
      <c r="S596" s="168">
        <v>0.30649126157382978</v>
      </c>
      <c r="T596" s="172">
        <v>393984.18176399998</v>
      </c>
      <c r="U596" s="168">
        <v>-0.2930342580134806</v>
      </c>
      <c r="V596" s="172">
        <v>14978.375392</v>
      </c>
      <c r="W596" s="173">
        <v>0.26421885122074795</v>
      </c>
      <c r="X596" s="172">
        <v>22493.083318000001</v>
      </c>
      <c r="Y596" s="173">
        <v>0.50170380494093036</v>
      </c>
      <c r="Z596" s="172">
        <v>18681.677511999998</v>
      </c>
      <c r="AA596" s="173">
        <v>-0.16944790325610629</v>
      </c>
      <c r="AB596" s="172">
        <v>1498</v>
      </c>
      <c r="AC596" s="168">
        <v>0.26413502109704634</v>
      </c>
      <c r="AD596" s="172">
        <v>2068.0839289999999</v>
      </c>
      <c r="AE596" s="168">
        <v>0.38056337049399191</v>
      </c>
      <c r="AF596" s="172">
        <v>1868.1782129999999</v>
      </c>
      <c r="AG596" s="168">
        <v>-9.6662283960913656E-2</v>
      </c>
      <c r="AH596" s="171">
        <v>2.351825410577713</v>
      </c>
      <c r="AI596" s="171">
        <v>3.6585450657487391</v>
      </c>
      <c r="AJ596" s="171">
        <v>2.763699606570384</v>
      </c>
      <c r="AK596" s="171">
        <v>9.0459194487343755</v>
      </c>
      <c r="AL596" s="171">
        <v>11.967996812561257</v>
      </c>
      <c r="AM596" s="171">
        <v>10.286504692838978</v>
      </c>
      <c r="AN596" s="170">
        <v>12.958483060482518</v>
      </c>
      <c r="AO596" s="170">
        <v>11.848619449432164</v>
      </c>
      <c r="AP596" s="170">
        <v>16.183497418734703</v>
      </c>
      <c r="AQ596" s="170">
        <v>18.322595326743354</v>
      </c>
      <c r="AR596" s="170">
        <v>77.719360839534119</v>
      </c>
      <c r="AS596" s="170">
        <v>84.049760433479932</v>
      </c>
      <c r="AT596" s="6">
        <v>750</v>
      </c>
      <c r="AU596" s="6">
        <v>950</v>
      </c>
      <c r="AV596" s="6">
        <v>950</v>
      </c>
    </row>
    <row r="597" spans="1:48" x14ac:dyDescent="0.25">
      <c r="A597" s="162">
        <v>594</v>
      </c>
      <c r="B597" s="3" t="s">
        <v>2896</v>
      </c>
      <c r="C597" s="3" t="s">
        <v>2176</v>
      </c>
      <c r="D597" s="28">
        <v>5700</v>
      </c>
      <c r="E597" s="25">
        <v>-8.0645159999999994</v>
      </c>
      <c r="F597" s="25">
        <v>-16.176469999999998</v>
      </c>
      <c r="G597" s="25">
        <v>-42.424239999999998</v>
      </c>
      <c r="H597" s="28">
        <v>85500000000</v>
      </c>
      <c r="I597" s="51">
        <v>15</v>
      </c>
      <c r="J597" s="51">
        <v>43.311309999999999</v>
      </c>
      <c r="K597" s="28">
        <v>655</v>
      </c>
      <c r="L597" s="28">
        <v>3911500</v>
      </c>
      <c r="M597" s="51">
        <v>25.286132552568539</v>
      </c>
      <c r="N597" s="51">
        <v>0.43049261503053471</v>
      </c>
      <c r="O597" s="51" t="s">
        <v>4942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9">
        <v>11.460146366544766</v>
      </c>
      <c r="AO597" s="49">
        <v>11.710552796577522</v>
      </c>
      <c r="AP597" s="49">
        <v>10.602485282985175</v>
      </c>
      <c r="AQ597" s="49">
        <v>97.343082255552432</v>
      </c>
      <c r="AR597" s="49">
        <v>0</v>
      </c>
      <c r="AS597" s="49">
        <v>0</v>
      </c>
      <c r="AT597" s="28">
        <v>300</v>
      </c>
      <c r="AU597" s="28">
        <v>500</v>
      </c>
      <c r="AV597" s="28" t="s">
        <v>4748</v>
      </c>
    </row>
    <row r="598" spans="1:48" x14ac:dyDescent="0.25">
      <c r="A598" s="162">
        <v>595</v>
      </c>
      <c r="B598" s="3" t="s">
        <v>2899</v>
      </c>
      <c r="C598" s="3" t="s">
        <v>2176</v>
      </c>
      <c r="D598" s="28">
        <v>10500</v>
      </c>
      <c r="E598" s="25">
        <v>11.70213</v>
      </c>
      <c r="F598" s="25">
        <v>77.966099999999997</v>
      </c>
      <c r="G598" s="25">
        <v>23.529409999999999</v>
      </c>
      <c r="H598" s="28">
        <v>78750000000</v>
      </c>
      <c r="I598" s="51">
        <v>7.5</v>
      </c>
      <c r="J598" s="51">
        <v>45.47</v>
      </c>
      <c r="K598" s="28">
        <v>45</v>
      </c>
      <c r="L598" s="28">
        <v>395000</v>
      </c>
      <c r="M598" s="51">
        <v>8.1332300542215332</v>
      </c>
      <c r="N598" s="51">
        <v>0.88763650716024667</v>
      </c>
      <c r="O598" s="51" t="s">
        <v>4942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9">
        <v>52.17449743575029</v>
      </c>
      <c r="AO598" s="49">
        <v>33.473179857824185</v>
      </c>
      <c r="AP598" s="49">
        <v>30.948543195432798</v>
      </c>
      <c r="AQ598" s="49">
        <v>19.612171832227894</v>
      </c>
      <c r="AR598" s="49">
        <v>12.797783026472029</v>
      </c>
      <c r="AS598" s="49">
        <v>5.9440645171309185</v>
      </c>
      <c r="AT598" s="28">
        <v>1000</v>
      </c>
      <c r="AU598" s="28" t="s">
        <v>4748</v>
      </c>
      <c r="AV598" s="28">
        <v>1800</v>
      </c>
    </row>
    <row r="599" spans="1:48" x14ac:dyDescent="0.25">
      <c r="A599" s="162">
        <v>596</v>
      </c>
      <c r="B599" s="3" t="s">
        <v>4100</v>
      </c>
      <c r="C599" s="3" t="s">
        <v>2176</v>
      </c>
      <c r="D599" s="28">
        <v>32300</v>
      </c>
      <c r="E599" s="25">
        <v>-16.103899999999999</v>
      </c>
      <c r="F599" s="25">
        <v>-7.7142860000000004</v>
      </c>
      <c r="G599" s="25">
        <v>150.38759999999999</v>
      </c>
      <c r="H599" s="28">
        <v>437665000000</v>
      </c>
      <c r="I599" s="51">
        <v>13.549999999999999</v>
      </c>
      <c r="J599" s="51">
        <v>100</v>
      </c>
      <c r="K599" s="28">
        <v>190</v>
      </c>
      <c r="L599" s="28">
        <v>7206000</v>
      </c>
      <c r="M599" s="51">
        <v>4.8433048433048436</v>
      </c>
      <c r="N599" s="51">
        <v>1.3116019286048795</v>
      </c>
      <c r="O599" s="51" t="s">
        <v>4942</v>
      </c>
      <c r="P599" s="30" t="s">
        <v>4748</v>
      </c>
      <c r="Q599" s="27" t="s">
        <v>2001</v>
      </c>
      <c r="R599" s="30">
        <v>528105.94883200002</v>
      </c>
      <c r="S599" s="27" t="s">
        <v>2001</v>
      </c>
      <c r="T599" s="30">
        <v>578423.48245500005</v>
      </c>
      <c r="U599" s="27">
        <v>9.5279240338583912E-2</v>
      </c>
      <c r="V599" s="30" t="s">
        <v>4748</v>
      </c>
      <c r="W599" s="32" t="s">
        <v>2001</v>
      </c>
      <c r="X599" s="30">
        <v>80965.614824000004</v>
      </c>
      <c r="Y599" s="32" t="s">
        <v>2001</v>
      </c>
      <c r="Z599" s="30">
        <v>90521.021898000006</v>
      </c>
      <c r="AA599" s="32">
        <v>0.11801808823129653</v>
      </c>
      <c r="AB599" s="30" t="s">
        <v>4748</v>
      </c>
      <c r="AC599" s="27" t="s">
        <v>2001</v>
      </c>
      <c r="AD599" s="30">
        <v>5885</v>
      </c>
      <c r="AE599" s="27" t="s">
        <v>2001</v>
      </c>
      <c r="AF599" s="30">
        <v>6669</v>
      </c>
      <c r="AG599" s="27">
        <v>0.13322005097706033</v>
      </c>
      <c r="AH599" s="25" t="s">
        <v>4748</v>
      </c>
      <c r="AI599" s="25" t="s">
        <v>4748</v>
      </c>
      <c r="AJ599" s="25">
        <v>15.389449072498762</v>
      </c>
      <c r="AK599" s="25" t="s">
        <v>4748</v>
      </c>
      <c r="AL599" s="25" t="s">
        <v>4748</v>
      </c>
      <c r="AM599" s="25">
        <v>28.127068895289987</v>
      </c>
      <c r="AN599" s="49" t="s">
        <v>4748</v>
      </c>
      <c r="AO599" s="49">
        <v>40.89815662684552</v>
      </c>
      <c r="AP599" s="49">
        <v>38.148250940895501</v>
      </c>
      <c r="AQ599" s="49" t="s">
        <v>4748</v>
      </c>
      <c r="AR599" s="49">
        <v>6.2530108981471875</v>
      </c>
      <c r="AS599" s="49">
        <v>0</v>
      </c>
      <c r="AT599" s="28" t="s">
        <v>4748</v>
      </c>
      <c r="AU599" s="28" t="s">
        <v>4748</v>
      </c>
      <c r="AV599" s="28">
        <v>3500</v>
      </c>
    </row>
    <row r="600" spans="1:48" x14ac:dyDescent="0.25">
      <c r="A600" s="162">
        <v>597</v>
      </c>
      <c r="B600" s="3" t="s">
        <v>426</v>
      </c>
      <c r="C600" s="3" t="s">
        <v>694</v>
      </c>
      <c r="D600" s="28">
        <v>3500</v>
      </c>
      <c r="E600" s="25">
        <v>-10.256410000000001</v>
      </c>
      <c r="F600" s="25">
        <v>0</v>
      </c>
      <c r="G600" s="25">
        <v>-48.698630000000001</v>
      </c>
      <c r="H600" s="28">
        <v>940211877500</v>
      </c>
      <c r="I600" s="51">
        <v>268.63200000000001</v>
      </c>
      <c r="J600" s="51">
        <v>79.1768</v>
      </c>
      <c r="K600" s="28">
        <v>1032734</v>
      </c>
      <c r="L600" s="28">
        <v>3840169000</v>
      </c>
      <c r="M600" s="51">
        <v>17.035116636860845</v>
      </c>
      <c r="N600" s="51">
        <v>0.29849552397380003</v>
      </c>
      <c r="O600" s="51">
        <v>1.1089309999999999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9">
        <v>14.406956097485235</v>
      </c>
      <c r="AO600" s="49">
        <v>28.253822404183925</v>
      </c>
      <c r="AP600" s="49">
        <v>29.030262747343794</v>
      </c>
      <c r="AQ600" s="49">
        <v>215.34147568061707</v>
      </c>
      <c r="AR600" s="49">
        <v>180.78905556594569</v>
      </c>
      <c r="AS600" s="49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62">
        <v>598</v>
      </c>
      <c r="B601" s="3" t="s">
        <v>427</v>
      </c>
      <c r="C601" s="3" t="s">
        <v>694</v>
      </c>
      <c r="D601" s="6">
        <v>1900</v>
      </c>
      <c r="E601" s="171">
        <v>-9.5238099999999992</v>
      </c>
      <c r="F601" s="171">
        <v>-5</v>
      </c>
      <c r="G601" s="171">
        <v>-50</v>
      </c>
      <c r="H601" s="6">
        <v>10735000000</v>
      </c>
      <c r="I601" s="154">
        <v>5.6499999999999995</v>
      </c>
      <c r="J601" s="154">
        <v>82.178340000000006</v>
      </c>
      <c r="K601" s="6">
        <v>18966</v>
      </c>
      <c r="L601" s="6">
        <v>36325500</v>
      </c>
      <c r="M601" s="154" t="s">
        <v>4942</v>
      </c>
      <c r="N601" s="154">
        <v>0.16998102381696431</v>
      </c>
      <c r="O601" s="154">
        <v>1.4456169999999999</v>
      </c>
      <c r="P601" s="172">
        <v>173495.93894600001</v>
      </c>
      <c r="Q601" s="168">
        <v>2.0056041629074755</v>
      </c>
      <c r="R601" s="172">
        <v>27716.622238</v>
      </c>
      <c r="S601" s="168">
        <v>-0.84024627661961182</v>
      </c>
      <c r="T601" s="172">
        <v>29324.125727999999</v>
      </c>
      <c r="U601" s="168">
        <v>5.7997813593464585E-2</v>
      </c>
      <c r="V601" s="172">
        <v>7908.7878570000003</v>
      </c>
      <c r="W601" s="173">
        <v>0.55939468395731273</v>
      </c>
      <c r="X601" s="172">
        <v>1443.016104</v>
      </c>
      <c r="Y601" s="173">
        <v>-0.81754269679609637</v>
      </c>
      <c r="Z601" s="172">
        <v>5141.6347699999997</v>
      </c>
      <c r="AA601" s="173">
        <v>2.5631166940878432</v>
      </c>
      <c r="AB601" s="172">
        <v>1464.5887170000001</v>
      </c>
      <c r="AC601" s="168">
        <v>0.20468835823305431</v>
      </c>
      <c r="AD601" s="172">
        <v>255</v>
      </c>
      <c r="AE601" s="168">
        <v>-0.82588968695434795</v>
      </c>
      <c r="AF601" s="172">
        <v>910</v>
      </c>
      <c r="AG601" s="168">
        <v>2.5686274509803924</v>
      </c>
      <c r="AH601" s="171">
        <v>10.369014325373094</v>
      </c>
      <c r="AI601" s="171">
        <v>1.5368949103329901</v>
      </c>
      <c r="AJ601" s="171">
        <v>6.0363968197862645</v>
      </c>
      <c r="AK601" s="171">
        <v>13.326666399408191</v>
      </c>
      <c r="AL601" s="171">
        <v>2.2125937598055234</v>
      </c>
      <c r="AM601" s="171">
        <v>7.8305648744151481</v>
      </c>
      <c r="AN601" s="170">
        <v>5.0934104312092554</v>
      </c>
      <c r="AO601" s="170">
        <v>10.910306367902511</v>
      </c>
      <c r="AP601" s="170">
        <v>6.8096780566361037</v>
      </c>
      <c r="AQ601" s="170">
        <v>0</v>
      </c>
      <c r="AR601" s="170">
        <v>5.0067093849853821</v>
      </c>
      <c r="AS601" s="170">
        <v>8.7512961627414221</v>
      </c>
      <c r="AT601" s="6">
        <v>0</v>
      </c>
      <c r="AU601" s="6" t="s">
        <v>4748</v>
      </c>
      <c r="AV601" s="6">
        <v>0</v>
      </c>
    </row>
    <row r="602" spans="1:48" x14ac:dyDescent="0.25">
      <c r="A602" s="162">
        <v>599</v>
      </c>
      <c r="B602" s="3" t="s">
        <v>145</v>
      </c>
      <c r="C602" s="3" t="s">
        <v>1</v>
      </c>
      <c r="D602" s="28">
        <v>4830</v>
      </c>
      <c r="E602" s="25">
        <v>-32.635980000000004</v>
      </c>
      <c r="F602" s="25">
        <v>-1.8292679999999999</v>
      </c>
      <c r="G602" s="25">
        <v>30.54054</v>
      </c>
      <c r="H602" s="28">
        <v>1072444945529.9999</v>
      </c>
      <c r="I602" s="51">
        <v>222.03829999999999</v>
      </c>
      <c r="J602" s="51">
        <v>57.649970000000003</v>
      </c>
      <c r="K602" s="28">
        <v>992094</v>
      </c>
      <c r="L602" s="28">
        <v>7267050000</v>
      </c>
      <c r="M602" s="51" t="s">
        <v>4942</v>
      </c>
      <c r="N602" s="51">
        <v>0.56880196828037122</v>
      </c>
      <c r="O602" s="51">
        <v>1.3759509999999999</v>
      </c>
      <c r="P602" s="30">
        <v>17661888.634312</v>
      </c>
      <c r="Q602" s="27" t="s">
        <v>2001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2001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2001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4748</v>
      </c>
      <c r="AI602" s="25">
        <v>-0.31386362750468033</v>
      </c>
      <c r="AJ602" s="25">
        <v>-4.6782412129088256</v>
      </c>
      <c r="AK602" s="25" t="s">
        <v>4748</v>
      </c>
      <c r="AL602" s="25">
        <v>-1.8551940751091389</v>
      </c>
      <c r="AM602" s="25">
        <v>-31.953739249149326</v>
      </c>
      <c r="AN602" s="49">
        <v>6.8309159549289404</v>
      </c>
      <c r="AO602" s="49">
        <v>7.5459256015876335</v>
      </c>
      <c r="AP602" s="49">
        <v>6.9590300467125887</v>
      </c>
      <c r="AQ602" s="49">
        <v>248.67664664954791</v>
      </c>
      <c r="AR602" s="49">
        <v>266.61998172743762</v>
      </c>
      <c r="AS602" s="49">
        <v>309.78669948134183</v>
      </c>
      <c r="AT602" s="28">
        <v>0</v>
      </c>
      <c r="AU602" s="28">
        <v>0</v>
      </c>
      <c r="AV602" s="28" t="s">
        <v>4748</v>
      </c>
    </row>
    <row r="603" spans="1:48" x14ac:dyDescent="0.25">
      <c r="A603" s="162">
        <v>600</v>
      </c>
      <c r="B603" s="3" t="s">
        <v>2902</v>
      </c>
      <c r="C603" s="3" t="s">
        <v>2176</v>
      </c>
      <c r="D603" s="28">
        <v>40300</v>
      </c>
      <c r="E603" s="25" t="s">
        <v>4942</v>
      </c>
      <c r="F603" s="25" t="s">
        <v>4942</v>
      </c>
      <c r="G603" s="25" t="s">
        <v>4942</v>
      </c>
      <c r="H603" s="28">
        <v>57157121134100</v>
      </c>
      <c r="I603" s="51">
        <v>1418.2909999999999</v>
      </c>
      <c r="J603" s="51">
        <v>3.9647929999999998</v>
      </c>
      <c r="K603" s="28" t="s">
        <v>4942</v>
      </c>
      <c r="L603" s="28" t="s">
        <v>4942</v>
      </c>
      <c r="M603" s="51">
        <v>23.068116771608473</v>
      </c>
      <c r="N603" s="51">
        <v>3.1541087862805361</v>
      </c>
      <c r="O603" s="51" t="s">
        <v>4942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9">
        <v>13.683662230782733</v>
      </c>
      <c r="AO603" s="49">
        <v>15.47008753102822</v>
      </c>
      <c r="AP603" s="49">
        <v>12.866243875832861</v>
      </c>
      <c r="AQ603" s="49">
        <v>512.53663338596596</v>
      </c>
      <c r="AR603" s="49">
        <v>374.67629440398963</v>
      </c>
      <c r="AS603" s="49">
        <v>270.30631300502648</v>
      </c>
      <c r="AT603" s="28" t="s">
        <v>4748</v>
      </c>
      <c r="AU603" s="28" t="s">
        <v>4748</v>
      </c>
      <c r="AV603" s="28" t="s">
        <v>4748</v>
      </c>
    </row>
    <row r="604" spans="1:48" x14ac:dyDescent="0.25">
      <c r="A604" s="162">
        <v>601</v>
      </c>
      <c r="B604" s="3" t="s">
        <v>428</v>
      </c>
      <c r="C604" s="3" t="s">
        <v>694</v>
      </c>
      <c r="D604" s="28">
        <v>48000</v>
      </c>
      <c r="E604" s="25">
        <v>-5.8823530000000002</v>
      </c>
      <c r="F604" s="25">
        <v>-4</v>
      </c>
      <c r="G604" s="25">
        <v>-2.040816</v>
      </c>
      <c r="H604" s="28">
        <v>527426831999.99994</v>
      </c>
      <c r="I604" s="51">
        <v>10.988059999999999</v>
      </c>
      <c r="J604" s="51">
        <v>28.432500000000001</v>
      </c>
      <c r="K604" s="28">
        <v>6185</v>
      </c>
      <c r="L604" s="28">
        <v>311337500</v>
      </c>
      <c r="M604" s="51">
        <v>6.8301151158985158</v>
      </c>
      <c r="N604" s="51">
        <v>2.4371550905184423</v>
      </c>
      <c r="O604" s="51">
        <v>0.50673409999999997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9">
        <v>18.823650837820171</v>
      </c>
      <c r="AO604" s="49">
        <v>21.986902737492198</v>
      </c>
      <c r="AP604" s="49">
        <v>25.858761524558005</v>
      </c>
      <c r="AQ604" s="49">
        <v>198.7120925933732</v>
      </c>
      <c r="AR604" s="49">
        <v>171.93472010878023</v>
      </c>
      <c r="AS604" s="49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62">
        <v>602</v>
      </c>
      <c r="B605" s="3" t="s">
        <v>146</v>
      </c>
      <c r="C605" s="3" t="s">
        <v>1</v>
      </c>
      <c r="D605" s="6">
        <v>3060</v>
      </c>
      <c r="E605" s="171">
        <v>-14.28571</v>
      </c>
      <c r="F605" s="171">
        <v>-23.5</v>
      </c>
      <c r="G605" s="171">
        <v>-27.142859999999999</v>
      </c>
      <c r="H605" s="6">
        <v>127067265000</v>
      </c>
      <c r="I605" s="154">
        <v>41.52525</v>
      </c>
      <c r="J605" s="154">
        <v>23.323340000000002</v>
      </c>
      <c r="K605" s="6">
        <v>41</v>
      </c>
      <c r="L605" s="6">
        <v>168925</v>
      </c>
      <c r="M605" s="154">
        <v>12.865383946404055</v>
      </c>
      <c r="N605" s="154">
        <v>0.28696287112326951</v>
      </c>
      <c r="O605" s="154">
        <v>0.50764149999999997</v>
      </c>
      <c r="P605" s="172">
        <v>831383.80142599996</v>
      </c>
      <c r="Q605" s="168">
        <v>-9.2105771760290001E-2</v>
      </c>
      <c r="R605" s="172">
        <v>931958.86818500003</v>
      </c>
      <c r="S605" s="168">
        <v>0.12097308918755978</v>
      </c>
      <c r="T605" s="172">
        <v>809873.18590499996</v>
      </c>
      <c r="U605" s="168">
        <v>-0.13099900268963935</v>
      </c>
      <c r="V605" s="172">
        <v>8124.5819220000003</v>
      </c>
      <c r="W605" s="173">
        <v>-3.8885373503380283E-2</v>
      </c>
      <c r="X605" s="172">
        <v>17916.365774999998</v>
      </c>
      <c r="Y605" s="173">
        <v>1.2052046427749712</v>
      </c>
      <c r="Z605" s="172">
        <v>161.38928300000001</v>
      </c>
      <c r="AA605" s="173">
        <v>-0.99099207478643914</v>
      </c>
      <c r="AB605" s="172">
        <v>183</v>
      </c>
      <c r="AC605" s="168">
        <v>-0.29438982070561026</v>
      </c>
      <c r="AD605" s="172">
        <v>394.67</v>
      </c>
      <c r="AE605" s="168">
        <v>1.1566666666666667</v>
      </c>
      <c r="AF605" s="172">
        <v>3.89</v>
      </c>
      <c r="AG605" s="168">
        <v>-0.99014366432715939</v>
      </c>
      <c r="AH605" s="171">
        <v>0.75425456319059792</v>
      </c>
      <c r="AI605" s="171">
        <v>1.6860340338655033</v>
      </c>
      <c r="AJ605" s="171">
        <v>1.5469128837696198E-2</v>
      </c>
      <c r="AK605" s="171">
        <v>1.7446275127123183</v>
      </c>
      <c r="AL605" s="171">
        <v>3.7072734540197168</v>
      </c>
      <c r="AM605" s="171">
        <v>3.6090768202991189E-2</v>
      </c>
      <c r="AN605" s="170">
        <v>12.41499872621551</v>
      </c>
      <c r="AO605" s="170">
        <v>11.059469770670184</v>
      </c>
      <c r="AP605" s="170">
        <v>8.911362600720274</v>
      </c>
      <c r="AQ605" s="170">
        <v>122.66847028880655</v>
      </c>
      <c r="AR605" s="170">
        <v>85.533527712195834</v>
      </c>
      <c r="AS605" s="170">
        <v>76.623380001775615</v>
      </c>
      <c r="AT605" s="6">
        <v>0</v>
      </c>
      <c r="AU605" s="6" t="s">
        <v>4748</v>
      </c>
      <c r="AV605" s="6">
        <v>300</v>
      </c>
    </row>
    <row r="606" spans="1:48" x14ac:dyDescent="0.25">
      <c r="A606" s="162">
        <v>603</v>
      </c>
      <c r="B606" s="3" t="s">
        <v>4883</v>
      </c>
      <c r="C606" s="3" t="s">
        <v>2176</v>
      </c>
      <c r="D606" s="28">
        <v>10500</v>
      </c>
      <c r="E606" s="25">
        <v>47.887320000000003</v>
      </c>
      <c r="F606" s="25">
        <v>22.093019999999999</v>
      </c>
      <c r="G606" s="25" t="s">
        <v>4942</v>
      </c>
      <c r="H606" s="28">
        <v>918771000000</v>
      </c>
      <c r="I606" s="51">
        <v>87.501999999999995</v>
      </c>
      <c r="J606" s="51">
        <v>100</v>
      </c>
      <c r="K606" s="28">
        <v>1860</v>
      </c>
      <c r="L606" s="28">
        <v>18751500</v>
      </c>
      <c r="M606" s="51">
        <v>16.03053435114504</v>
      </c>
      <c r="N606" s="51">
        <v>0.9854866200438066</v>
      </c>
      <c r="O606" s="51" t="s">
        <v>4942</v>
      </c>
      <c r="P606" s="30" t="s">
        <v>2001</v>
      </c>
      <c r="Q606" s="27" t="s">
        <v>2001</v>
      </c>
      <c r="R606" s="30" t="s">
        <v>2001</v>
      </c>
      <c r="S606" s="27" t="s">
        <v>2001</v>
      </c>
      <c r="T606" s="30" t="s">
        <v>2001</v>
      </c>
      <c r="U606" s="27" t="s">
        <v>2001</v>
      </c>
      <c r="V606" s="30" t="s">
        <v>2001</v>
      </c>
      <c r="W606" s="32" t="s">
        <v>2001</v>
      </c>
      <c r="X606" s="30" t="s">
        <v>2001</v>
      </c>
      <c r="Y606" s="32" t="s">
        <v>2001</v>
      </c>
      <c r="Z606" s="30" t="s">
        <v>2001</v>
      </c>
      <c r="AA606" s="32" t="s">
        <v>2001</v>
      </c>
      <c r="AB606" s="30" t="s">
        <v>2001</v>
      </c>
      <c r="AC606" s="27" t="s">
        <v>2001</v>
      </c>
      <c r="AD606" s="30" t="s">
        <v>2001</v>
      </c>
      <c r="AE606" s="27" t="s">
        <v>2001</v>
      </c>
      <c r="AF606" s="30" t="s">
        <v>2001</v>
      </c>
      <c r="AG606" s="27" t="s">
        <v>2001</v>
      </c>
      <c r="AH606" s="25" t="s">
        <v>2001</v>
      </c>
      <c r="AI606" s="25" t="s">
        <v>2001</v>
      </c>
      <c r="AJ606" s="25" t="s">
        <v>2001</v>
      </c>
      <c r="AK606" s="25" t="s">
        <v>2001</v>
      </c>
      <c r="AL606" s="25" t="s">
        <v>2001</v>
      </c>
      <c r="AM606" s="25" t="s">
        <v>2001</v>
      </c>
      <c r="AN606" s="49" t="s">
        <v>2001</v>
      </c>
      <c r="AO606" s="49" t="s">
        <v>2001</v>
      </c>
      <c r="AP606" s="49" t="s">
        <v>2001</v>
      </c>
      <c r="AQ606" s="49" t="s">
        <v>2001</v>
      </c>
      <c r="AR606" s="49" t="s">
        <v>2001</v>
      </c>
      <c r="AS606" s="49" t="s">
        <v>2001</v>
      </c>
      <c r="AT606" s="28" t="s">
        <v>2001</v>
      </c>
      <c r="AU606" s="28" t="s">
        <v>2001</v>
      </c>
      <c r="AV606" s="28" t="s">
        <v>2001</v>
      </c>
    </row>
    <row r="607" spans="1:48" x14ac:dyDescent="0.25">
      <c r="A607" s="162">
        <v>604</v>
      </c>
      <c r="B607" s="3" t="s">
        <v>2905</v>
      </c>
      <c r="C607" s="3" t="s">
        <v>2176</v>
      </c>
      <c r="D607" s="28" t="s">
        <v>4942</v>
      </c>
      <c r="E607" s="25" t="s">
        <v>4942</v>
      </c>
      <c r="F607" s="25" t="s">
        <v>4942</v>
      </c>
      <c r="G607" s="25" t="s">
        <v>4942</v>
      </c>
      <c r="H607" s="28" t="s">
        <v>4942</v>
      </c>
      <c r="I607" s="51">
        <v>3.5</v>
      </c>
      <c r="J607" s="51">
        <v>100</v>
      </c>
      <c r="K607" s="28" t="s">
        <v>4942</v>
      </c>
      <c r="L607" s="28" t="s">
        <v>4942</v>
      </c>
      <c r="M607" s="51" t="s">
        <v>4942</v>
      </c>
      <c r="N607" s="51" t="s">
        <v>4942</v>
      </c>
      <c r="O607" s="51" t="s">
        <v>4942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4748</v>
      </c>
      <c r="AM607" s="25" t="s">
        <v>4748</v>
      </c>
      <c r="AN607" s="49">
        <v>4.7838638010052286</v>
      </c>
      <c r="AO607" s="49">
        <v>-0.38247063711986939</v>
      </c>
      <c r="AP607" s="49">
        <v>13.373856869014922</v>
      </c>
      <c r="AQ607" s="49">
        <v>314.70460578554065</v>
      </c>
      <c r="AR607" s="49" t="s">
        <v>4748</v>
      </c>
      <c r="AS607" s="49" t="s">
        <v>4748</v>
      </c>
      <c r="AT607" s="28">
        <v>0</v>
      </c>
      <c r="AU607" s="28">
        <v>0</v>
      </c>
      <c r="AV607" s="28">
        <v>0</v>
      </c>
    </row>
    <row r="608" spans="1:48" x14ac:dyDescent="0.25">
      <c r="A608" s="162">
        <v>605</v>
      </c>
      <c r="B608" s="3" t="s">
        <v>2908</v>
      </c>
      <c r="C608" s="3" t="s">
        <v>1</v>
      </c>
      <c r="D608" s="28">
        <v>23800</v>
      </c>
      <c r="E608" s="25">
        <v>-0.41841</v>
      </c>
      <c r="F608" s="25">
        <v>-0.83333330000000005</v>
      </c>
      <c r="G608" s="25">
        <v>-12.820510000000001</v>
      </c>
      <c r="H608" s="28">
        <v>1639344000000</v>
      </c>
      <c r="I608" s="51">
        <v>68.88</v>
      </c>
      <c r="J608" s="51">
        <v>21.095479999999998</v>
      </c>
      <c r="K608" s="28">
        <v>167640</v>
      </c>
      <c r="L608" s="28">
        <v>3994900000</v>
      </c>
      <c r="M608" s="51">
        <v>28.028028028028029</v>
      </c>
      <c r="N608" s="51">
        <v>1.7446864963415127</v>
      </c>
      <c r="O608" s="51">
        <v>0.38628180000000001</v>
      </c>
      <c r="P608" s="30">
        <v>11057.523966999999</v>
      </c>
      <c r="Q608" s="27" t="s">
        <v>2001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2001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2001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4748</v>
      </c>
      <c r="AI608" s="25">
        <v>6.043901568883828</v>
      </c>
      <c r="AJ608" s="25">
        <v>14.601975043086146</v>
      </c>
      <c r="AK608" s="25" t="s">
        <v>4748</v>
      </c>
      <c r="AL608" s="25">
        <v>6.1271561373387939</v>
      </c>
      <c r="AM608" s="25">
        <v>25.127359686502853</v>
      </c>
      <c r="AN608" s="49">
        <v>11.653169026316789</v>
      </c>
      <c r="AO608" s="49">
        <v>3.9177170991755106</v>
      </c>
      <c r="AP608" s="49">
        <v>53.097170194235964</v>
      </c>
      <c r="AQ608" s="49">
        <v>3.1847582283988172</v>
      </c>
      <c r="AR608" s="49">
        <v>0</v>
      </c>
      <c r="AS608" s="49">
        <v>18.042441304161265</v>
      </c>
      <c r="AT608" s="28" t="s">
        <v>4748</v>
      </c>
      <c r="AU608" s="28">
        <v>0</v>
      </c>
      <c r="AV608" s="28" t="s">
        <v>4748</v>
      </c>
    </row>
    <row r="609" spans="1:48" x14ac:dyDescent="0.25">
      <c r="A609" s="162">
        <v>606</v>
      </c>
      <c r="B609" s="3" t="s">
        <v>2911</v>
      </c>
      <c r="C609" s="3" t="s">
        <v>2176</v>
      </c>
      <c r="D609" s="28">
        <v>47600</v>
      </c>
      <c r="E609" s="25">
        <v>-3.0549900000000001</v>
      </c>
      <c r="F609" s="25">
        <v>6.9662920000000002</v>
      </c>
      <c r="G609" s="25">
        <v>12</v>
      </c>
      <c r="H609" s="28">
        <v>180880000000</v>
      </c>
      <c r="I609" s="51">
        <v>3.8</v>
      </c>
      <c r="J609" s="51">
        <v>98.152630000000002</v>
      </c>
      <c r="K609" s="28">
        <v>360</v>
      </c>
      <c r="L609" s="28">
        <v>18237500</v>
      </c>
      <c r="M609" s="51">
        <v>3.3436358527676315</v>
      </c>
      <c r="N609" s="51">
        <v>0.58858152660921459</v>
      </c>
      <c r="O609" s="51">
        <v>0.61903940000000002</v>
      </c>
      <c r="P609" s="30" t="s">
        <v>4748</v>
      </c>
      <c r="Q609" s="27" t="s">
        <v>2001</v>
      </c>
      <c r="R609" s="30">
        <v>1025448.5497569999</v>
      </c>
      <c r="S609" s="27" t="s">
        <v>2001</v>
      </c>
      <c r="T609" s="30">
        <v>1234661.6376829999</v>
      </c>
      <c r="U609" s="27">
        <v>0.20402104813115893</v>
      </c>
      <c r="V609" s="30" t="s">
        <v>4748</v>
      </c>
      <c r="W609" s="32" t="s">
        <v>2001</v>
      </c>
      <c r="X609" s="30">
        <v>161998.04956700001</v>
      </c>
      <c r="Y609" s="32" t="s">
        <v>2001</v>
      </c>
      <c r="Z609" s="30">
        <v>196884.375363</v>
      </c>
      <c r="AA609" s="32">
        <v>0.21535028285369276</v>
      </c>
      <c r="AB609" s="30" t="s">
        <v>4748</v>
      </c>
      <c r="AC609" s="27" t="s">
        <v>2001</v>
      </c>
      <c r="AD609" s="30">
        <v>11208</v>
      </c>
      <c r="AE609" s="27" t="s">
        <v>2001</v>
      </c>
      <c r="AF609" s="30">
        <v>14236</v>
      </c>
      <c r="AG609" s="27">
        <v>0.27016416845110636</v>
      </c>
      <c r="AH609" s="25" t="s">
        <v>4748</v>
      </c>
      <c r="AI609" s="25" t="s">
        <v>4748</v>
      </c>
      <c r="AJ609" s="25">
        <v>16.803397189131456</v>
      </c>
      <c r="AK609" s="25" t="s">
        <v>4748</v>
      </c>
      <c r="AL609" s="25" t="s">
        <v>4748</v>
      </c>
      <c r="AM609" s="25">
        <v>19.592202997594388</v>
      </c>
      <c r="AN609" s="49" t="s">
        <v>4748</v>
      </c>
      <c r="AO609" s="49">
        <v>22.822678286634577</v>
      </c>
      <c r="AP609" s="49">
        <v>22.203440894256154</v>
      </c>
      <c r="AQ609" s="49" t="s">
        <v>4748</v>
      </c>
      <c r="AR609" s="49">
        <v>9.4652933040093679</v>
      </c>
      <c r="AS609" s="49">
        <v>6.0794587396570652</v>
      </c>
      <c r="AT609" s="28" t="s">
        <v>4748</v>
      </c>
      <c r="AU609" s="28">
        <v>4000</v>
      </c>
      <c r="AV609" s="28" t="s">
        <v>4748</v>
      </c>
    </row>
    <row r="610" spans="1:48" x14ac:dyDescent="0.25">
      <c r="A610" s="162">
        <v>607</v>
      </c>
      <c r="B610" s="3" t="s">
        <v>147</v>
      </c>
      <c r="C610" s="3" t="s">
        <v>1</v>
      </c>
      <c r="D610" s="6">
        <v>1010</v>
      </c>
      <c r="E610" s="171">
        <v>-4.7169809999999996</v>
      </c>
      <c r="F610" s="171">
        <v>-45.698920000000001</v>
      </c>
      <c r="G610" s="171">
        <v>-34.415579999999999</v>
      </c>
      <c r="H610" s="6">
        <v>12935070000</v>
      </c>
      <c r="I610" s="154">
        <v>12.806999999999999</v>
      </c>
      <c r="J610" s="154">
        <v>50.83625</v>
      </c>
      <c r="K610" s="6">
        <v>11140</v>
      </c>
      <c r="L610" s="6">
        <v>11802810</v>
      </c>
      <c r="M610" s="154" t="s">
        <v>4942</v>
      </c>
      <c r="N610" s="154">
        <v>0.14445944601517652</v>
      </c>
      <c r="O610" s="154">
        <v>0.37113069999999998</v>
      </c>
      <c r="P610" s="172">
        <v>123497.36578599999</v>
      </c>
      <c r="Q610" s="168">
        <v>-0.43580758154555577</v>
      </c>
      <c r="R610" s="172">
        <v>111511.119593</v>
      </c>
      <c r="S610" s="168">
        <v>-9.7056695231622414E-2</v>
      </c>
      <c r="T610" s="172">
        <v>127448.78696300001</v>
      </c>
      <c r="U610" s="168">
        <v>0.14292446733716124</v>
      </c>
      <c r="V610" s="172">
        <v>402.26106900000002</v>
      </c>
      <c r="W610" s="173">
        <v>-0.91628815661409835</v>
      </c>
      <c r="X610" s="172">
        <v>-31835.237673</v>
      </c>
      <c r="Y610" s="173">
        <v>-80.14073751193655</v>
      </c>
      <c r="Z610" s="172">
        <v>-29039.127754000001</v>
      </c>
      <c r="AA610" s="173">
        <v>-8.7830659463598929E-2</v>
      </c>
      <c r="AB610" s="172">
        <v>31</v>
      </c>
      <c r="AC610" s="168">
        <v>-0.91733333333333333</v>
      </c>
      <c r="AD610" s="172">
        <v>-2486</v>
      </c>
      <c r="AE610" s="168">
        <v>-81.193548387096769</v>
      </c>
      <c r="AF610" s="172">
        <v>-2267</v>
      </c>
      <c r="AG610" s="168">
        <v>-8.8093322606596941E-2</v>
      </c>
      <c r="AH610" s="171">
        <v>0.10720513414402728</v>
      </c>
      <c r="AI610" s="171">
        <v>-9.2859780841664357</v>
      </c>
      <c r="AJ610" s="171">
        <v>-9.1659175127890595</v>
      </c>
      <c r="AK610" s="171">
        <v>0.22354056341399725</v>
      </c>
      <c r="AL610" s="171">
        <v>-19.416109311757005</v>
      </c>
      <c r="AM610" s="171">
        <v>-21.752856451081126</v>
      </c>
      <c r="AN610" s="170">
        <v>23.198455201582746</v>
      </c>
      <c r="AO610" s="170">
        <v>15.680698734637799</v>
      </c>
      <c r="AP610" s="170">
        <v>6.6631110035322401</v>
      </c>
      <c r="AQ610" s="170">
        <v>74.574666742437941</v>
      </c>
      <c r="AR610" s="170">
        <v>62.968063756427959</v>
      </c>
      <c r="AS610" s="170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62">
        <v>608</v>
      </c>
      <c r="B611" s="3" t="s">
        <v>429</v>
      </c>
      <c r="C611" s="3" t="s">
        <v>694</v>
      </c>
      <c r="D611" s="28">
        <v>9700</v>
      </c>
      <c r="E611" s="25">
        <v>-2.0202019999999998</v>
      </c>
      <c r="F611" s="25">
        <v>-1.020408</v>
      </c>
      <c r="G611" s="25">
        <v>51.5625</v>
      </c>
      <c r="H611" s="28">
        <v>170448400000</v>
      </c>
      <c r="I611" s="51">
        <v>17.571999999999999</v>
      </c>
      <c r="J611" s="51">
        <v>81.244969999999995</v>
      </c>
      <c r="K611" s="28">
        <v>3458.5</v>
      </c>
      <c r="L611" s="28">
        <v>32628000</v>
      </c>
      <c r="M611" s="51">
        <v>3.6075833453406663</v>
      </c>
      <c r="N611" s="51">
        <v>0.59538105009506503</v>
      </c>
      <c r="O611" s="51">
        <v>0.39970060000000002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9">
        <v>17.819339865610484</v>
      </c>
      <c r="AO611" s="49">
        <v>73.332494496116766</v>
      </c>
      <c r="AP611" s="49">
        <v>45.065152888664663</v>
      </c>
      <c r="AQ611" s="49">
        <v>0</v>
      </c>
      <c r="AR611" s="49">
        <v>12.02861574654656</v>
      </c>
      <c r="AS611" s="49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62">
        <v>609</v>
      </c>
      <c r="B612" s="3" t="s">
        <v>2914</v>
      </c>
      <c r="C612" s="3" t="s">
        <v>2176</v>
      </c>
      <c r="D612" s="6" t="s">
        <v>4942</v>
      </c>
      <c r="E612" s="171" t="s">
        <v>4942</v>
      </c>
      <c r="F612" s="171" t="s">
        <v>4942</v>
      </c>
      <c r="G612" s="171" t="s">
        <v>4942</v>
      </c>
      <c r="H612" s="6" t="s">
        <v>4942</v>
      </c>
      <c r="I612" s="154">
        <v>4</v>
      </c>
      <c r="J612" s="154">
        <v>51.97345</v>
      </c>
      <c r="K612" s="6">
        <v>0</v>
      </c>
      <c r="L612" s="6" t="s">
        <v>4942</v>
      </c>
      <c r="M612" s="154" t="s">
        <v>4942</v>
      </c>
      <c r="N612" s="154" t="s">
        <v>4942</v>
      </c>
      <c r="O612" s="154" t="s">
        <v>4942</v>
      </c>
      <c r="P612" s="172">
        <v>345256.79902400001</v>
      </c>
      <c r="Q612" s="168">
        <v>5.2944545501642404E-2</v>
      </c>
      <c r="R612" s="172">
        <v>254135.34622499999</v>
      </c>
      <c r="S612" s="168">
        <v>-0.26392370275281918</v>
      </c>
      <c r="T612" s="172">
        <v>165507.14787300001</v>
      </c>
      <c r="U612" s="168">
        <v>-0.34874408329462586</v>
      </c>
      <c r="V612" s="172">
        <v>307.62869999999998</v>
      </c>
      <c r="W612" s="173">
        <v>0.46764197866912705</v>
      </c>
      <c r="X612" s="172">
        <v>208.456267</v>
      </c>
      <c r="Y612" s="173">
        <v>-0.32237705064579469</v>
      </c>
      <c r="Z612" s="172">
        <v>1708.05575</v>
      </c>
      <c r="AA612" s="173">
        <v>7.1938325701668635</v>
      </c>
      <c r="AB612" s="172">
        <v>76.907174999999995</v>
      </c>
      <c r="AC612" s="168">
        <v>0.47898413461538447</v>
      </c>
      <c r="AD612" s="172">
        <v>52.11</v>
      </c>
      <c r="AE612" s="168">
        <v>-0.3224299293271401</v>
      </c>
      <c r="AF612" s="172">
        <v>423.82</v>
      </c>
      <c r="AG612" s="168">
        <v>7.1331798119362881</v>
      </c>
      <c r="AH612" s="171">
        <v>8.3136551089384947E-2</v>
      </c>
      <c r="AI612" s="171">
        <v>7.4078174820302392E-2</v>
      </c>
      <c r="AJ612" s="171">
        <v>0.77962891046772387</v>
      </c>
      <c r="AK612" s="171">
        <v>0.62863282824910915</v>
      </c>
      <c r="AL612" s="171">
        <v>0.42672282248734389</v>
      </c>
      <c r="AM612" s="171">
        <v>3.4039935218720383</v>
      </c>
      <c r="AN612" s="170">
        <v>3.3533313254738295</v>
      </c>
      <c r="AO612" s="170">
        <v>4.7740031893314434</v>
      </c>
      <c r="AP612" s="170">
        <v>3.0078295142998535</v>
      </c>
      <c r="AQ612" s="170">
        <v>88.63961959181276</v>
      </c>
      <c r="AR612" s="170">
        <v>7.8034562909615861</v>
      </c>
      <c r="AS612" s="170">
        <v>0</v>
      </c>
      <c r="AT612" s="6">
        <v>0</v>
      </c>
      <c r="AU612" s="6">
        <v>0</v>
      </c>
      <c r="AV612" s="6">
        <v>300</v>
      </c>
    </row>
    <row r="613" spans="1:48" x14ac:dyDescent="0.25">
      <c r="A613" s="162">
        <v>610</v>
      </c>
      <c r="B613" s="3" t="s">
        <v>2917</v>
      </c>
      <c r="C613" s="3" t="s">
        <v>2176</v>
      </c>
      <c r="D613" s="28">
        <v>67000</v>
      </c>
      <c r="E613" s="25">
        <v>34</v>
      </c>
      <c r="F613" s="25">
        <v>59.523809999999997</v>
      </c>
      <c r="G613" s="25">
        <v>12.04013</v>
      </c>
      <c r="H613" s="28">
        <v>335000000000</v>
      </c>
      <c r="I613" s="51">
        <v>5</v>
      </c>
      <c r="J613" s="51">
        <v>61.14</v>
      </c>
      <c r="K613" s="28">
        <v>35</v>
      </c>
      <c r="L613" s="28">
        <v>1925500</v>
      </c>
      <c r="M613" s="51">
        <v>11.460827916524119</v>
      </c>
      <c r="N613" s="51">
        <v>3.7590700470417571</v>
      </c>
      <c r="O613" s="51" t="s">
        <v>4942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9">
        <v>6.001665720483274</v>
      </c>
      <c r="AO613" s="49">
        <v>6.0495711230579179</v>
      </c>
      <c r="AP613" s="49">
        <v>6.473880926101927</v>
      </c>
      <c r="AQ613" s="49">
        <v>8.0829990999443204</v>
      </c>
      <c r="AR613" s="49">
        <v>5.5477795700336587</v>
      </c>
      <c r="AS613" s="49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62">
        <v>611</v>
      </c>
      <c r="B614" s="3" t="s">
        <v>4051</v>
      </c>
      <c r="C614" s="3" t="s">
        <v>2176</v>
      </c>
      <c r="D614" s="28">
        <v>19100</v>
      </c>
      <c r="E614" s="25">
        <v>-12.38532</v>
      </c>
      <c r="F614" s="25">
        <v>-9.0476189999999992</v>
      </c>
      <c r="G614" s="25">
        <v>-9.0476189999999992</v>
      </c>
      <c r="H614" s="28">
        <v>5730000000000</v>
      </c>
      <c r="I614" s="51">
        <v>300</v>
      </c>
      <c r="J614" s="51">
        <v>89.245930000000001</v>
      </c>
      <c r="K614" s="28">
        <v>36955</v>
      </c>
      <c r="L614" s="28">
        <v>755389500</v>
      </c>
      <c r="M614" s="51">
        <v>16.396783578432039</v>
      </c>
      <c r="N614" s="51">
        <v>1.6606077700592492</v>
      </c>
      <c r="O614" s="51" t="s">
        <v>4942</v>
      </c>
      <c r="P614" s="30" t="s">
        <v>4748</v>
      </c>
      <c r="Q614" s="27" t="s">
        <v>2001</v>
      </c>
      <c r="R614" s="30">
        <v>4422688.4713329999</v>
      </c>
      <c r="S614" s="27" t="s">
        <v>2001</v>
      </c>
      <c r="T614" s="30" t="s">
        <v>4748</v>
      </c>
      <c r="U614" s="27" t="s">
        <v>4748</v>
      </c>
      <c r="V614" s="30" t="s">
        <v>4748</v>
      </c>
      <c r="W614" s="32" t="s">
        <v>2001</v>
      </c>
      <c r="X614" s="30">
        <v>388657.76550400001</v>
      </c>
      <c r="Y614" s="32" t="s">
        <v>2001</v>
      </c>
      <c r="Z614" s="30" t="s">
        <v>4748</v>
      </c>
      <c r="AA614" s="32" t="s">
        <v>4748</v>
      </c>
      <c r="AB614" s="30" t="s">
        <v>4748</v>
      </c>
      <c r="AC614" s="27" t="s">
        <v>2001</v>
      </c>
      <c r="AD614" s="30" t="s">
        <v>4748</v>
      </c>
      <c r="AE614" s="27" t="s">
        <v>2001</v>
      </c>
      <c r="AF614" s="30" t="s">
        <v>4748</v>
      </c>
      <c r="AG614" s="27" t="s">
        <v>4748</v>
      </c>
      <c r="AH614" s="25" t="s">
        <v>4748</v>
      </c>
      <c r="AI614" s="25" t="s">
        <v>4748</v>
      </c>
      <c r="AJ614" s="25" t="s">
        <v>4748</v>
      </c>
      <c r="AK614" s="25" t="s">
        <v>4748</v>
      </c>
      <c r="AL614" s="25" t="s">
        <v>4748</v>
      </c>
      <c r="AM614" s="25" t="s">
        <v>4748</v>
      </c>
      <c r="AN614" s="49" t="s">
        <v>4748</v>
      </c>
      <c r="AO614" s="49">
        <v>11.291841734818819</v>
      </c>
      <c r="AP614" s="49" t="s">
        <v>4748</v>
      </c>
      <c r="AQ614" s="49" t="s">
        <v>4748</v>
      </c>
      <c r="AR614" s="49">
        <v>79.069634689858532</v>
      </c>
      <c r="AS614" s="49" t="s">
        <v>4748</v>
      </c>
      <c r="AT614" s="28" t="s">
        <v>4748</v>
      </c>
      <c r="AU614" s="28" t="s">
        <v>4748</v>
      </c>
      <c r="AV614" s="28" t="s">
        <v>4748</v>
      </c>
    </row>
    <row r="615" spans="1:48" x14ac:dyDescent="0.25">
      <c r="A615" s="162">
        <v>612</v>
      </c>
      <c r="B615" s="3" t="s">
        <v>148</v>
      </c>
      <c r="C615" s="3" t="s">
        <v>1</v>
      </c>
      <c r="D615" s="28">
        <v>8450</v>
      </c>
      <c r="E615" s="25">
        <v>6.1557789999999999</v>
      </c>
      <c r="F615" s="25">
        <v>0.35629450000000001</v>
      </c>
      <c r="G615" s="25">
        <v>-36.479309999999998</v>
      </c>
      <c r="H615" s="28">
        <v>1672706399000</v>
      </c>
      <c r="I615" s="51">
        <v>197.95339999999999</v>
      </c>
      <c r="J615" s="51">
        <v>45.896900000000002</v>
      </c>
      <c r="K615" s="28">
        <v>856959</v>
      </c>
      <c r="L615" s="28">
        <v>7291550000</v>
      </c>
      <c r="M615" s="51">
        <v>2.6428352222058002</v>
      </c>
      <c r="N615" s="51">
        <v>0.6583240438852398</v>
      </c>
      <c r="O615" s="51">
        <v>1.0651630000000001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9">
        <v>14.246627564830817</v>
      </c>
      <c r="AO615" s="49">
        <v>8.2508841746549386</v>
      </c>
      <c r="AP615" s="49">
        <v>12.13081354845017</v>
      </c>
      <c r="AQ615" s="49">
        <v>149.59020573151733</v>
      </c>
      <c r="AR615" s="49">
        <v>120.10602996818145</v>
      </c>
      <c r="AS615" s="49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62">
        <v>613</v>
      </c>
      <c r="B616" s="3" t="s">
        <v>430</v>
      </c>
      <c r="C616" s="3" t="s">
        <v>694</v>
      </c>
      <c r="D616" s="6">
        <v>3500</v>
      </c>
      <c r="E616" s="171">
        <v>2.941176</v>
      </c>
      <c r="F616" s="171">
        <v>9.375</v>
      </c>
      <c r="G616" s="171">
        <v>12.903230000000001</v>
      </c>
      <c r="H616" s="6">
        <v>114100000000</v>
      </c>
      <c r="I616" s="154">
        <v>32.6</v>
      </c>
      <c r="J616" s="154">
        <v>85.638040000000004</v>
      </c>
      <c r="K616" s="6">
        <v>43750</v>
      </c>
      <c r="L616" s="6">
        <v>149526500</v>
      </c>
      <c r="M616" s="154">
        <v>2.1759356959923299</v>
      </c>
      <c r="N616" s="154">
        <v>0.35396086702024199</v>
      </c>
      <c r="O616" s="154">
        <v>0.75655799999999995</v>
      </c>
      <c r="P616" s="172">
        <v>13611.893651</v>
      </c>
      <c r="Q616" s="168" t="s">
        <v>2001</v>
      </c>
      <c r="R616" s="172">
        <v>25567.521335000001</v>
      </c>
      <c r="S616" s="168">
        <v>0.87832214903630823</v>
      </c>
      <c r="T616" s="172">
        <v>301816.137131</v>
      </c>
      <c r="U616" s="168">
        <v>10.804669415405417</v>
      </c>
      <c r="V616" s="172">
        <v>41.269843000000002</v>
      </c>
      <c r="W616" s="173" t="s">
        <v>2001</v>
      </c>
      <c r="X616" s="172">
        <v>-6329.186471</v>
      </c>
      <c r="Y616" s="173">
        <v>-154.36105036794058</v>
      </c>
      <c r="Z616" s="172">
        <v>3017.4530960000002</v>
      </c>
      <c r="AA616" s="173">
        <v>-1.4767521244358675</v>
      </c>
      <c r="AB616" s="172">
        <v>1.265946</v>
      </c>
      <c r="AC616" s="168" t="s">
        <v>2001</v>
      </c>
      <c r="AD616" s="172">
        <v>-194.16</v>
      </c>
      <c r="AE616" s="168">
        <v>-154.37147082103027</v>
      </c>
      <c r="AF616" s="172">
        <v>92.54</v>
      </c>
      <c r="AG616" s="168">
        <v>-1.4766172229089412</v>
      </c>
      <c r="AH616" s="171">
        <v>1.4747877112535675E-2</v>
      </c>
      <c r="AI616" s="171">
        <v>-2.2841222085330997</v>
      </c>
      <c r="AJ616" s="171">
        <v>1.0088805326059431</v>
      </c>
      <c r="AK616" s="171">
        <v>1.5033202063288609E-2</v>
      </c>
      <c r="AL616" s="171">
        <v>-2.3370815759408048</v>
      </c>
      <c r="AM616" s="171">
        <v>1.1226451228217413</v>
      </c>
      <c r="AN616" s="170">
        <v>1.7595881156653337</v>
      </c>
      <c r="AO616" s="170">
        <v>-14.371695694920206</v>
      </c>
      <c r="AP616" s="170">
        <v>2.2444331026805875</v>
      </c>
      <c r="AQ616" s="170">
        <v>0</v>
      </c>
      <c r="AR616" s="170">
        <v>0</v>
      </c>
      <c r="AS616" s="170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62">
        <v>614</v>
      </c>
      <c r="B617" s="3" t="s">
        <v>4415</v>
      </c>
      <c r="C617" s="3" t="s">
        <v>2176</v>
      </c>
      <c r="D617" s="28" t="s">
        <v>4942</v>
      </c>
      <c r="E617" s="25" t="s">
        <v>4942</v>
      </c>
      <c r="F617" s="25" t="s">
        <v>4942</v>
      </c>
      <c r="G617" s="25" t="s">
        <v>4942</v>
      </c>
      <c r="H617" s="28" t="s">
        <v>4942</v>
      </c>
      <c r="I617" s="51">
        <v>1.0999999999999999</v>
      </c>
      <c r="J617" s="51">
        <v>100</v>
      </c>
      <c r="K617" s="28" t="s">
        <v>4942</v>
      </c>
      <c r="L617" s="28" t="s">
        <v>4942</v>
      </c>
      <c r="M617" s="51" t="s">
        <v>4942</v>
      </c>
      <c r="N617" s="51" t="s">
        <v>4942</v>
      </c>
      <c r="O617" s="51" t="s">
        <v>4942</v>
      </c>
      <c r="P617" s="30" t="s">
        <v>4748</v>
      </c>
      <c r="Q617" s="27" t="s">
        <v>2001</v>
      </c>
      <c r="R617" s="30">
        <v>38672.993597000001</v>
      </c>
      <c r="S617" s="27" t="s">
        <v>2001</v>
      </c>
      <c r="T617" s="30">
        <v>36488.056855000003</v>
      </c>
      <c r="U617" s="27">
        <v>-5.6497740122437565E-2</v>
      </c>
      <c r="V617" s="30" t="s">
        <v>4748</v>
      </c>
      <c r="W617" s="32" t="s">
        <v>2001</v>
      </c>
      <c r="X617" s="30">
        <v>2182.8066159999998</v>
      </c>
      <c r="Y617" s="32" t="s">
        <v>2001</v>
      </c>
      <c r="Z617" s="30">
        <v>1777.513316</v>
      </c>
      <c r="AA617" s="32">
        <v>-0.18567531224671707</v>
      </c>
      <c r="AB617" s="30" t="s">
        <v>4748</v>
      </c>
      <c r="AC617" s="27" t="s">
        <v>2001</v>
      </c>
      <c r="AD617" s="30">
        <v>1786</v>
      </c>
      <c r="AE617" s="27" t="s">
        <v>2001</v>
      </c>
      <c r="AF617" s="30">
        <v>1374</v>
      </c>
      <c r="AG617" s="27">
        <v>-0.23068309070548712</v>
      </c>
      <c r="AH617" s="25" t="s">
        <v>4748</v>
      </c>
      <c r="AI617" s="25" t="s">
        <v>4748</v>
      </c>
      <c r="AJ617" s="25">
        <v>5.5618954507123277</v>
      </c>
      <c r="AK617" s="25" t="s">
        <v>4748</v>
      </c>
      <c r="AL617" s="25" t="s">
        <v>4748</v>
      </c>
      <c r="AM617" s="25">
        <v>8.0354232908742151</v>
      </c>
      <c r="AN617" s="49" t="s">
        <v>4748</v>
      </c>
      <c r="AO617" s="49">
        <v>18.34935802215859</v>
      </c>
      <c r="AP617" s="49">
        <v>21.506958285515431</v>
      </c>
      <c r="AQ617" s="49" t="s">
        <v>4748</v>
      </c>
      <c r="AR617" s="49">
        <v>11.062831784123826</v>
      </c>
      <c r="AS617" s="49">
        <v>36.738916726287123</v>
      </c>
      <c r="AT617" s="28" t="s">
        <v>4748</v>
      </c>
      <c r="AU617" s="28" t="s">
        <v>4748</v>
      </c>
      <c r="AV617" s="28">
        <v>1000</v>
      </c>
    </row>
    <row r="618" spans="1:48" x14ac:dyDescent="0.25">
      <c r="A618" s="162">
        <v>615</v>
      </c>
      <c r="B618" s="3" t="s">
        <v>431</v>
      </c>
      <c r="C618" s="3" t="s">
        <v>694</v>
      </c>
      <c r="D618" s="6">
        <v>29500</v>
      </c>
      <c r="E618" s="171">
        <v>1.7241379999999999</v>
      </c>
      <c r="F618" s="171">
        <v>3.8732389999999999</v>
      </c>
      <c r="G618" s="171">
        <v>5.3571429999999998</v>
      </c>
      <c r="H618" s="6">
        <v>492769504500</v>
      </c>
      <c r="I618" s="154">
        <v>16.704049999999999</v>
      </c>
      <c r="J618" s="154">
        <v>57.917859999999997</v>
      </c>
      <c r="K618" s="6">
        <v>1784.65</v>
      </c>
      <c r="L618" s="6">
        <v>51808500</v>
      </c>
      <c r="M618" s="154">
        <v>6.3267682743795506</v>
      </c>
      <c r="N618" s="154">
        <v>1.8941515195269276</v>
      </c>
      <c r="O618" s="154">
        <v>0.39787939999999999</v>
      </c>
      <c r="P618" s="172">
        <v>63706.304553000002</v>
      </c>
      <c r="Q618" s="168">
        <v>-3.6130994933162408E-2</v>
      </c>
      <c r="R618" s="172">
        <v>115244.249371</v>
      </c>
      <c r="S618" s="168">
        <v>0.80899284897499224</v>
      </c>
      <c r="T618" s="172">
        <v>109977.08630700001</v>
      </c>
      <c r="U618" s="168">
        <v>-4.5704346140896634E-2</v>
      </c>
      <c r="V618" s="172">
        <v>47929.744508999996</v>
      </c>
      <c r="W618" s="173">
        <v>-1.3553072951661971E-3</v>
      </c>
      <c r="X618" s="172">
        <v>73465.414388999998</v>
      </c>
      <c r="Y618" s="173">
        <v>0.53277291881255584</v>
      </c>
      <c r="Z618" s="172">
        <v>115096.48127600001</v>
      </c>
      <c r="AA618" s="173">
        <v>0.56667572398847643</v>
      </c>
      <c r="AB618" s="172">
        <v>2499.7204195238101</v>
      </c>
      <c r="AC618" s="168">
        <v>-0.19807319263672463</v>
      </c>
      <c r="AD618" s="172">
        <v>4692.8571428571431</v>
      </c>
      <c r="AE618" s="168">
        <v>0.87735280561940598</v>
      </c>
      <c r="AF618" s="172">
        <v>6639</v>
      </c>
      <c r="AG618" s="168">
        <v>0.4147031963470319</v>
      </c>
      <c r="AH618" s="171">
        <v>10.416597074596883</v>
      </c>
      <c r="AI618" s="171">
        <v>13.109705878130331</v>
      </c>
      <c r="AJ618" s="171">
        <v>17.406481991149771</v>
      </c>
      <c r="AK618" s="171">
        <v>40.025135956566857</v>
      </c>
      <c r="AL618" s="171">
        <v>51.177179646896455</v>
      </c>
      <c r="AM618" s="171">
        <v>65.842802759564307</v>
      </c>
      <c r="AN618" s="170">
        <v>71.637651347414206</v>
      </c>
      <c r="AO618" s="170">
        <v>70.912137956589888</v>
      </c>
      <c r="AP618" s="170">
        <v>72.286704090413721</v>
      </c>
      <c r="AQ618" s="170">
        <v>3.0810488599032282</v>
      </c>
      <c r="AR618" s="170">
        <v>1.2510824042266626</v>
      </c>
      <c r="AS618" s="170">
        <v>0.16026871157680825</v>
      </c>
      <c r="AT618" s="6">
        <v>1375.6613757142857</v>
      </c>
      <c r="AU618" s="6">
        <v>2380.9523807142859</v>
      </c>
      <c r="AV618" s="6" t="s">
        <v>4748</v>
      </c>
    </row>
    <row r="619" spans="1:48" x14ac:dyDescent="0.25">
      <c r="A619" s="162">
        <v>616</v>
      </c>
      <c r="B619" s="3" t="s">
        <v>2920</v>
      </c>
      <c r="C619" s="3" t="s">
        <v>2176</v>
      </c>
      <c r="D619" s="28">
        <v>9000</v>
      </c>
      <c r="E619" s="25">
        <v>30.43478</v>
      </c>
      <c r="F619" s="25">
        <v>50</v>
      </c>
      <c r="G619" s="25">
        <v>-47.058819999999997</v>
      </c>
      <c r="H619" s="28">
        <v>81000000000</v>
      </c>
      <c r="I619" s="51">
        <v>9</v>
      </c>
      <c r="J619" s="51">
        <v>73.170540000000003</v>
      </c>
      <c r="K619" s="28">
        <v>615</v>
      </c>
      <c r="L619" s="28">
        <v>5011000</v>
      </c>
      <c r="M619" s="51">
        <v>5.2325581395348841</v>
      </c>
      <c r="N619" s="51">
        <v>0.53330606119381629</v>
      </c>
      <c r="O619" s="51" t="s">
        <v>4942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4748</v>
      </c>
      <c r="AM619" s="25" t="s">
        <v>4748</v>
      </c>
      <c r="AN619" s="49">
        <v>10.329245124574483</v>
      </c>
      <c r="AO619" s="49">
        <v>16.551947105308074</v>
      </c>
      <c r="AP619" s="49">
        <v>61.551354379525549</v>
      </c>
      <c r="AQ619" s="49">
        <v>98.638550499299726</v>
      </c>
      <c r="AR619" s="49">
        <v>0</v>
      </c>
      <c r="AS619" s="49">
        <v>61.87337913665295</v>
      </c>
      <c r="AT619" s="28">
        <v>0</v>
      </c>
      <c r="AU619" s="28" t="s">
        <v>4748</v>
      </c>
      <c r="AV619" s="28">
        <v>0</v>
      </c>
    </row>
    <row r="620" spans="1:48" x14ac:dyDescent="0.25">
      <c r="A620" s="162">
        <v>617</v>
      </c>
      <c r="B620" s="3" t="s">
        <v>2923</v>
      </c>
      <c r="C620" s="3" t="s">
        <v>2176</v>
      </c>
      <c r="D620" s="6">
        <v>14200</v>
      </c>
      <c r="E620" s="171">
        <v>8.3969470000000008</v>
      </c>
      <c r="F620" s="171">
        <v>23.478259999999999</v>
      </c>
      <c r="G620" s="171">
        <v>65.116280000000003</v>
      </c>
      <c r="H620" s="6">
        <v>1237401972800</v>
      </c>
      <c r="I620" s="154">
        <v>87.140979999999999</v>
      </c>
      <c r="J620" s="154">
        <v>100</v>
      </c>
      <c r="K620" s="6">
        <v>1140</v>
      </c>
      <c r="L620" s="6">
        <v>15040500</v>
      </c>
      <c r="M620" s="154">
        <v>10.66066066066066</v>
      </c>
      <c r="N620" s="154">
        <v>3.8591844677971832</v>
      </c>
      <c r="O620" s="154">
        <v>0.49753190000000003</v>
      </c>
      <c r="P620" s="172">
        <v>1280183.7050000001</v>
      </c>
      <c r="Q620" s="168" t="s">
        <v>2001</v>
      </c>
      <c r="R620" s="172">
        <v>1330514.1240000001</v>
      </c>
      <c r="S620" s="168">
        <v>3.9314997373755878E-2</v>
      </c>
      <c r="T620" s="172">
        <v>1420.684651</v>
      </c>
      <c r="U620" s="168">
        <v>-0.99893222880886912</v>
      </c>
      <c r="V620" s="172">
        <v>-96687.115000000005</v>
      </c>
      <c r="W620" s="173" t="s">
        <v>2001</v>
      </c>
      <c r="X620" s="172">
        <v>43425.330999999998</v>
      </c>
      <c r="Y620" s="173">
        <v>-1.4491325550462437</v>
      </c>
      <c r="Z620" s="172">
        <v>116.089651</v>
      </c>
      <c r="AA620" s="173">
        <v>-0.9973266835663267</v>
      </c>
      <c r="AB620" s="172">
        <v>-1352</v>
      </c>
      <c r="AC620" s="168" t="s">
        <v>2001</v>
      </c>
      <c r="AD620" s="172">
        <v>498</v>
      </c>
      <c r="AE620" s="168">
        <v>-1.3683431952662721</v>
      </c>
      <c r="AF620" s="172">
        <v>1.3320000000000001</v>
      </c>
      <c r="AG620" s="168">
        <v>-0.99732530120481933</v>
      </c>
      <c r="AH620" s="171" t="s">
        <v>4748</v>
      </c>
      <c r="AI620" s="171">
        <v>6.6186035444180016</v>
      </c>
      <c r="AJ620" s="171">
        <v>3.637572036778218E-2</v>
      </c>
      <c r="AK620" s="171" t="s">
        <v>4748</v>
      </c>
      <c r="AL620" s="171">
        <v>23.750988841022735</v>
      </c>
      <c r="AM620" s="171">
        <v>0.11333051190856908</v>
      </c>
      <c r="AN620" s="170">
        <v>26.435246338337048</v>
      </c>
      <c r="AO620" s="170">
        <v>31.045318839471413</v>
      </c>
      <c r="AP620" s="170">
        <v>35.374418780850192</v>
      </c>
      <c r="AQ620" s="170">
        <v>197.98415984970771</v>
      </c>
      <c r="AR620" s="170">
        <v>118.10620421758833</v>
      </c>
      <c r="AS620" s="170">
        <v>56.087098268815851</v>
      </c>
      <c r="AT620" s="6" t="s">
        <v>4748</v>
      </c>
      <c r="AU620" s="6">
        <v>0</v>
      </c>
      <c r="AV620" s="6" t="s">
        <v>4748</v>
      </c>
    </row>
    <row r="621" spans="1:48" x14ac:dyDescent="0.25">
      <c r="A621" s="162">
        <v>618</v>
      </c>
      <c r="B621" s="3" t="s">
        <v>2926</v>
      </c>
      <c r="C621" s="3" t="s">
        <v>2176</v>
      </c>
      <c r="D621" s="28" t="s">
        <v>4942</v>
      </c>
      <c r="E621" s="25" t="s">
        <v>4942</v>
      </c>
      <c r="F621" s="25" t="s">
        <v>4942</v>
      </c>
      <c r="G621" s="25" t="s">
        <v>4942</v>
      </c>
      <c r="H621" s="28" t="s">
        <v>4942</v>
      </c>
      <c r="I621" s="51">
        <v>2.1419199999999998</v>
      </c>
      <c r="J621" s="51">
        <v>40.000689999999999</v>
      </c>
      <c r="K621" s="28">
        <v>0</v>
      </c>
      <c r="L621" s="28" t="s">
        <v>4942</v>
      </c>
      <c r="M621" s="51" t="s">
        <v>4942</v>
      </c>
      <c r="N621" s="51" t="s">
        <v>4942</v>
      </c>
      <c r="O621" s="51" t="s">
        <v>4942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9">
        <v>11.737889984103445</v>
      </c>
      <c r="AO621" s="49">
        <v>11.866671117137717</v>
      </c>
      <c r="AP621" s="49">
        <v>11.892315938113207</v>
      </c>
      <c r="AQ621" s="49">
        <v>0</v>
      </c>
      <c r="AR621" s="49">
        <v>0</v>
      </c>
      <c r="AS621" s="49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62">
        <v>619</v>
      </c>
      <c r="B622" s="3" t="s">
        <v>149</v>
      </c>
      <c r="C622" s="3" t="s">
        <v>1</v>
      </c>
      <c r="D622" s="28">
        <v>10550</v>
      </c>
      <c r="E622" s="25">
        <v>-9.0517240000000001</v>
      </c>
      <c r="F622" s="25">
        <v>33.5443</v>
      </c>
      <c r="G622" s="25">
        <v>7.1065990000000001</v>
      </c>
      <c r="H622" s="28">
        <v>1446376757649.9998</v>
      </c>
      <c r="I622" s="51">
        <v>137.09729999999999</v>
      </c>
      <c r="J622" s="51">
        <v>21.195029999999999</v>
      </c>
      <c r="K622" s="28">
        <v>455969.5</v>
      </c>
      <c r="L622" s="28">
        <v>5060700000</v>
      </c>
      <c r="M622" s="51">
        <v>6.3890319978225696</v>
      </c>
      <c r="N622" s="51">
        <v>0.80103285705702565</v>
      </c>
      <c r="O622" s="51">
        <v>0.80261249999999995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9">
        <v>39.802509405325551</v>
      </c>
      <c r="AO622" s="49">
        <v>18.048353881799617</v>
      </c>
      <c r="AP622" s="49">
        <v>44.462977332716513</v>
      </c>
      <c r="AQ622" s="49">
        <v>62.877844652780915</v>
      </c>
      <c r="AR622" s="49">
        <v>60.838459843701628</v>
      </c>
      <c r="AS622" s="49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62">
        <v>620</v>
      </c>
      <c r="B623" s="3" t="s">
        <v>4198</v>
      </c>
      <c r="C623" s="3" t="s">
        <v>2176</v>
      </c>
      <c r="D623" s="6">
        <v>5700</v>
      </c>
      <c r="E623" s="171">
        <v>-6.5573769999999998</v>
      </c>
      <c r="F623" s="171">
        <v>-46.226419999999997</v>
      </c>
      <c r="G623" s="171">
        <v>-46.226419999999997</v>
      </c>
      <c r="H623" s="6">
        <v>8954699999.9999981</v>
      </c>
      <c r="I623" s="154">
        <v>1.571</v>
      </c>
      <c r="J623" s="154">
        <v>10.26951</v>
      </c>
      <c r="K623" s="6">
        <v>4140</v>
      </c>
      <c r="L623" s="6">
        <v>25428000</v>
      </c>
      <c r="M623" s="154">
        <v>9.8958333333333339</v>
      </c>
      <c r="N623" s="154">
        <v>0.52912359513451024</v>
      </c>
      <c r="O623" s="154" t="s">
        <v>4942</v>
      </c>
      <c r="P623" s="172">
        <v>19563.189875</v>
      </c>
      <c r="Q623" s="168" t="s">
        <v>2001</v>
      </c>
      <c r="R623" s="172">
        <v>15763.724689000001</v>
      </c>
      <c r="S623" s="168">
        <v>-0.19421501351655202</v>
      </c>
      <c r="T623" s="172">
        <v>16993.760828999999</v>
      </c>
      <c r="U623" s="168">
        <v>7.8029537071167152E-2</v>
      </c>
      <c r="V623" s="172">
        <v>1193.567534</v>
      </c>
      <c r="W623" s="173" t="s">
        <v>2001</v>
      </c>
      <c r="X623" s="172">
        <v>831.83889499999998</v>
      </c>
      <c r="Y623" s="173">
        <v>-0.30306507901378632</v>
      </c>
      <c r="Z623" s="172">
        <v>904.24818200000004</v>
      </c>
      <c r="AA623" s="173">
        <v>8.7047248493952747E-2</v>
      </c>
      <c r="AB623" s="172">
        <v>759.75</v>
      </c>
      <c r="AC623" s="168" t="s">
        <v>2001</v>
      </c>
      <c r="AD623" s="172">
        <v>529.5</v>
      </c>
      <c r="AE623" s="168">
        <v>-0.30306021717670284</v>
      </c>
      <c r="AF623" s="172">
        <v>576</v>
      </c>
      <c r="AG623" s="168">
        <v>8.7818696883852687E-2</v>
      </c>
      <c r="AH623" s="171" t="s">
        <v>4748</v>
      </c>
      <c r="AI623" s="171">
        <v>3.621342742997355</v>
      </c>
      <c r="AJ623" s="171">
        <v>4.0035613619425172</v>
      </c>
      <c r="AK623" s="171" t="s">
        <v>4748</v>
      </c>
      <c r="AL623" s="171">
        <v>4.800172404297645</v>
      </c>
      <c r="AM623" s="171">
        <v>5.354560260712085</v>
      </c>
      <c r="AN623" s="170">
        <v>22.510777573281615</v>
      </c>
      <c r="AO623" s="170">
        <v>25.372250498582659</v>
      </c>
      <c r="AP623" s="170">
        <v>25.885043971510633</v>
      </c>
      <c r="AQ623" s="170">
        <v>0</v>
      </c>
      <c r="AR623" s="170">
        <v>5.4595402012153782</v>
      </c>
      <c r="AS623" s="170">
        <v>1.7347673579512852</v>
      </c>
      <c r="AT623" s="6" t="s">
        <v>4748</v>
      </c>
      <c r="AU623" s="6" t="s">
        <v>4748</v>
      </c>
      <c r="AV623" s="6">
        <v>0</v>
      </c>
    </row>
    <row r="624" spans="1:48" x14ac:dyDescent="0.25">
      <c r="A624" s="162">
        <v>621</v>
      </c>
      <c r="B624" s="3" t="s">
        <v>4054</v>
      </c>
      <c r="C624" s="3" t="s">
        <v>2176</v>
      </c>
      <c r="D624" s="28">
        <v>2700</v>
      </c>
      <c r="E624" s="25">
        <v>-12.903230000000001</v>
      </c>
      <c r="F624" s="25">
        <v>-15.625</v>
      </c>
      <c r="G624" s="25">
        <v>-56.8</v>
      </c>
      <c r="H624" s="28">
        <v>45899981100</v>
      </c>
      <c r="I624" s="51">
        <v>16.99999</v>
      </c>
      <c r="J624" s="51">
        <v>70.367050000000006</v>
      </c>
      <c r="K624" s="28">
        <v>12666</v>
      </c>
      <c r="L624" s="28">
        <v>37433500</v>
      </c>
      <c r="M624" s="51">
        <v>1.5502392344497606</v>
      </c>
      <c r="N624" s="51">
        <v>0.26628127193675427</v>
      </c>
      <c r="O624" s="51" t="s">
        <v>4942</v>
      </c>
      <c r="P624" s="30" t="s">
        <v>4748</v>
      </c>
      <c r="Q624" s="27" t="s">
        <v>2001</v>
      </c>
      <c r="R624" s="30">
        <v>64193.148041</v>
      </c>
      <c r="S624" s="27" t="s">
        <v>2001</v>
      </c>
      <c r="T624" s="30">
        <v>205929.819441</v>
      </c>
      <c r="U624" s="27">
        <v>2.2079719678099154</v>
      </c>
      <c r="V624" s="30" t="s">
        <v>4748</v>
      </c>
      <c r="W624" s="32" t="s">
        <v>2001</v>
      </c>
      <c r="X624" s="30">
        <v>3756.5542310000001</v>
      </c>
      <c r="Y624" s="32" t="s">
        <v>2001</v>
      </c>
      <c r="Z624" s="30">
        <v>17811.009341000001</v>
      </c>
      <c r="AA624" s="32">
        <v>3.7413156434743349</v>
      </c>
      <c r="AB624" s="30" t="s">
        <v>4748</v>
      </c>
      <c r="AC624" s="27" t="s">
        <v>2001</v>
      </c>
      <c r="AD624" s="30">
        <v>1767</v>
      </c>
      <c r="AE624" s="27" t="s">
        <v>2001</v>
      </c>
      <c r="AF624" s="30">
        <v>2090</v>
      </c>
      <c r="AG624" s="27">
        <v>0.18279569892473119</v>
      </c>
      <c r="AH624" s="25" t="s">
        <v>4748</v>
      </c>
      <c r="AI624" s="25" t="s">
        <v>4748</v>
      </c>
      <c r="AJ624" s="25">
        <v>16.509921359511864</v>
      </c>
      <c r="AK624" s="25" t="s">
        <v>4748</v>
      </c>
      <c r="AL624" s="25" t="s">
        <v>4748</v>
      </c>
      <c r="AM624" s="25">
        <v>21.51858778951863</v>
      </c>
      <c r="AN624" s="49" t="s">
        <v>4748</v>
      </c>
      <c r="AO624" s="49">
        <v>8.5034940092259763</v>
      </c>
      <c r="AP624" s="49">
        <v>8.1287580474939336</v>
      </c>
      <c r="AQ624" s="49" t="s">
        <v>4748</v>
      </c>
      <c r="AR624" s="49">
        <v>0</v>
      </c>
      <c r="AS624" s="49">
        <v>0</v>
      </c>
      <c r="AT624" s="28" t="s">
        <v>4748</v>
      </c>
      <c r="AU624" s="28" t="s">
        <v>4748</v>
      </c>
      <c r="AV624" s="28" t="s">
        <v>4748</v>
      </c>
    </row>
    <row r="625" spans="1:48" x14ac:dyDescent="0.25">
      <c r="A625" s="162">
        <v>622</v>
      </c>
      <c r="B625" s="3" t="s">
        <v>4939</v>
      </c>
      <c r="C625" s="3" t="s">
        <v>2176</v>
      </c>
      <c r="D625" s="28">
        <v>2300</v>
      </c>
      <c r="E625" s="25">
        <v>-11.538460000000001</v>
      </c>
      <c r="F625" s="25">
        <v>21.052630000000001</v>
      </c>
      <c r="G625" s="25" t="s">
        <v>4942</v>
      </c>
      <c r="H625" s="28">
        <v>13981863300</v>
      </c>
      <c r="I625" s="51">
        <v>6.0790699999999998</v>
      </c>
      <c r="J625" s="51">
        <v>100</v>
      </c>
      <c r="K625" s="28">
        <v>335</v>
      </c>
      <c r="L625" s="28">
        <v>797000</v>
      </c>
      <c r="M625" s="51">
        <v>1.782608964290334</v>
      </c>
      <c r="N625" s="51">
        <v>6.0922902420824272</v>
      </c>
      <c r="O625" s="51" t="s">
        <v>4942</v>
      </c>
      <c r="P625" s="30" t="s">
        <v>2001</v>
      </c>
      <c r="Q625" s="27" t="s">
        <v>2001</v>
      </c>
      <c r="R625" s="30" t="s">
        <v>2001</v>
      </c>
      <c r="S625" s="27" t="s">
        <v>2001</v>
      </c>
      <c r="T625" s="30" t="s">
        <v>2001</v>
      </c>
      <c r="U625" s="27" t="s">
        <v>2001</v>
      </c>
      <c r="V625" s="30" t="s">
        <v>2001</v>
      </c>
      <c r="W625" s="32" t="s">
        <v>2001</v>
      </c>
      <c r="X625" s="30" t="s">
        <v>2001</v>
      </c>
      <c r="Y625" s="32" t="s">
        <v>2001</v>
      </c>
      <c r="Z625" s="30" t="s">
        <v>2001</v>
      </c>
      <c r="AA625" s="32" t="s">
        <v>2001</v>
      </c>
      <c r="AB625" s="30" t="s">
        <v>2001</v>
      </c>
      <c r="AC625" s="27" t="s">
        <v>2001</v>
      </c>
      <c r="AD625" s="30" t="s">
        <v>2001</v>
      </c>
      <c r="AE625" s="27" t="s">
        <v>2001</v>
      </c>
      <c r="AF625" s="30" t="s">
        <v>2001</v>
      </c>
      <c r="AG625" s="27" t="s">
        <v>2001</v>
      </c>
      <c r="AH625" s="25" t="s">
        <v>2001</v>
      </c>
      <c r="AI625" s="25" t="s">
        <v>2001</v>
      </c>
      <c r="AJ625" s="25" t="s">
        <v>2001</v>
      </c>
      <c r="AK625" s="25" t="s">
        <v>2001</v>
      </c>
      <c r="AL625" s="25" t="s">
        <v>2001</v>
      </c>
      <c r="AM625" s="25" t="s">
        <v>2001</v>
      </c>
      <c r="AN625" s="49" t="s">
        <v>2001</v>
      </c>
      <c r="AO625" s="49" t="s">
        <v>2001</v>
      </c>
      <c r="AP625" s="49" t="s">
        <v>2001</v>
      </c>
      <c r="AQ625" s="49" t="s">
        <v>2001</v>
      </c>
      <c r="AR625" s="49" t="s">
        <v>2001</v>
      </c>
      <c r="AS625" s="49" t="s">
        <v>2001</v>
      </c>
      <c r="AT625" s="28" t="s">
        <v>2001</v>
      </c>
      <c r="AU625" s="28" t="s">
        <v>2001</v>
      </c>
      <c r="AV625" s="28" t="s">
        <v>2001</v>
      </c>
    </row>
    <row r="626" spans="1:48" x14ac:dyDescent="0.25">
      <c r="A626" s="162">
        <v>623</v>
      </c>
      <c r="B626" s="3" t="s">
        <v>4674</v>
      </c>
      <c r="C626" s="3" t="s">
        <v>2176</v>
      </c>
      <c r="D626" s="28">
        <v>14500</v>
      </c>
      <c r="E626" s="25">
        <v>-2.0270269999999999</v>
      </c>
      <c r="F626" s="25">
        <v>6.6176469999999998</v>
      </c>
      <c r="G626" s="25">
        <v>-5.228758</v>
      </c>
      <c r="H626" s="28">
        <v>522000000000</v>
      </c>
      <c r="I626" s="51">
        <v>36</v>
      </c>
      <c r="J626" s="51">
        <v>100</v>
      </c>
      <c r="K626" s="28">
        <v>79115</v>
      </c>
      <c r="L626" s="28">
        <v>1177487000</v>
      </c>
      <c r="M626" s="51" t="s">
        <v>4942</v>
      </c>
      <c r="N626" s="51">
        <v>1.5639640816241598</v>
      </c>
      <c r="O626" s="51" t="s">
        <v>4942</v>
      </c>
      <c r="P626" s="30" t="s">
        <v>4748</v>
      </c>
      <c r="Q626" s="27" t="s">
        <v>2001</v>
      </c>
      <c r="R626" s="30" t="s">
        <v>4748</v>
      </c>
      <c r="S626" s="27" t="s">
        <v>2001</v>
      </c>
      <c r="T626" s="30" t="s">
        <v>4748</v>
      </c>
      <c r="U626" s="27" t="s">
        <v>4748</v>
      </c>
      <c r="V626" s="30" t="s">
        <v>4748</v>
      </c>
      <c r="W626" s="32" t="s">
        <v>2001</v>
      </c>
      <c r="X626" s="30" t="s">
        <v>4748</v>
      </c>
      <c r="Y626" s="32" t="s">
        <v>2001</v>
      </c>
      <c r="Z626" s="30" t="s">
        <v>4748</v>
      </c>
      <c r="AA626" s="32" t="s">
        <v>4748</v>
      </c>
      <c r="AB626" s="30" t="s">
        <v>4748</v>
      </c>
      <c r="AC626" s="27" t="s">
        <v>2001</v>
      </c>
      <c r="AD626" s="30" t="s">
        <v>4748</v>
      </c>
      <c r="AE626" s="27" t="s">
        <v>2001</v>
      </c>
      <c r="AF626" s="30" t="s">
        <v>4748</v>
      </c>
      <c r="AG626" s="27" t="s">
        <v>4748</v>
      </c>
      <c r="AH626" s="25" t="s">
        <v>4748</v>
      </c>
      <c r="AI626" s="25" t="s">
        <v>4748</v>
      </c>
      <c r="AJ626" s="25" t="s">
        <v>4748</v>
      </c>
      <c r="AK626" s="25" t="s">
        <v>4748</v>
      </c>
      <c r="AL626" s="25" t="s">
        <v>4748</v>
      </c>
      <c r="AM626" s="25" t="s">
        <v>4748</v>
      </c>
      <c r="AN626" s="49" t="s">
        <v>4748</v>
      </c>
      <c r="AO626" s="49" t="s">
        <v>4748</v>
      </c>
      <c r="AP626" s="49" t="s">
        <v>4748</v>
      </c>
      <c r="AQ626" s="49" t="s">
        <v>4748</v>
      </c>
      <c r="AR626" s="49" t="s">
        <v>4748</v>
      </c>
      <c r="AS626" s="49">
        <v>17.66757657917276</v>
      </c>
      <c r="AT626" s="28" t="s">
        <v>4748</v>
      </c>
      <c r="AU626" s="28" t="s">
        <v>4748</v>
      </c>
      <c r="AV626" s="28" t="s">
        <v>4748</v>
      </c>
    </row>
    <row r="627" spans="1:48" x14ac:dyDescent="0.25">
      <c r="A627" s="162">
        <v>624</v>
      </c>
      <c r="B627" s="3" t="s">
        <v>2929</v>
      </c>
      <c r="C627" s="3" t="s">
        <v>2176</v>
      </c>
      <c r="D627" s="28">
        <v>16400</v>
      </c>
      <c r="E627" s="25">
        <v>14.685309999999999</v>
      </c>
      <c r="F627" s="25">
        <v>41.379309999999997</v>
      </c>
      <c r="G627" s="25">
        <v>115.7895</v>
      </c>
      <c r="H627" s="28">
        <v>59039147200</v>
      </c>
      <c r="I627" s="51">
        <v>3.5999399999999997</v>
      </c>
      <c r="J627" s="51">
        <v>21.99051</v>
      </c>
      <c r="K627" s="28">
        <v>30</v>
      </c>
      <c r="L627" s="28">
        <v>414500</v>
      </c>
      <c r="M627" s="51">
        <v>9.3023255813953494</v>
      </c>
      <c r="N627" s="51">
        <v>1.2140344691740008</v>
      </c>
      <c r="O627" s="51" t="s">
        <v>4942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9">
        <v>22.373855428491463</v>
      </c>
      <c r="AO627" s="49">
        <v>17.260574061618083</v>
      </c>
      <c r="AP627" s="49">
        <v>14.734185071422246</v>
      </c>
      <c r="AQ627" s="49">
        <v>0</v>
      </c>
      <c r="AR627" s="49">
        <v>0</v>
      </c>
      <c r="AS627" s="49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62">
        <v>625</v>
      </c>
      <c r="B628" s="3" t="s">
        <v>150</v>
      </c>
      <c r="C628" s="3" t="s">
        <v>1</v>
      </c>
      <c r="D628" s="6">
        <v>51000</v>
      </c>
      <c r="E628" s="171">
        <v>0.59171600000000002</v>
      </c>
      <c r="F628" s="171">
        <v>0.99009899999999995</v>
      </c>
      <c r="G628" s="171">
        <v>-4.7889629999999999</v>
      </c>
      <c r="H628" s="6">
        <v>2519469309000</v>
      </c>
      <c r="I628" s="154">
        <v>49.401359999999997</v>
      </c>
      <c r="J628" s="154">
        <v>43.054740000000002</v>
      </c>
      <c r="K628" s="6">
        <v>8772.5</v>
      </c>
      <c r="L628" s="6">
        <v>448600000</v>
      </c>
      <c r="M628" s="154">
        <v>20.221783681342927</v>
      </c>
      <c r="N628" s="154">
        <v>1.6350271897196536</v>
      </c>
      <c r="O628" s="154">
        <v>0.40295880000000001</v>
      </c>
      <c r="P628" s="172">
        <v>964318.84451600001</v>
      </c>
      <c r="Q628" s="168">
        <v>7.4886242715490381E-2</v>
      </c>
      <c r="R628" s="172">
        <v>1010346.178305</v>
      </c>
      <c r="S628" s="168">
        <v>4.773040996839728E-2</v>
      </c>
      <c r="T628" s="172">
        <v>1165455.6498980001</v>
      </c>
      <c r="U628" s="168">
        <v>0.15352111476604821</v>
      </c>
      <c r="V628" s="172">
        <v>92909.516441</v>
      </c>
      <c r="W628" s="173">
        <v>8.3130675076606098E-2</v>
      </c>
      <c r="X628" s="172">
        <v>101159.34464700001</v>
      </c>
      <c r="Y628" s="173">
        <v>8.8794221754871172E-2</v>
      </c>
      <c r="Z628" s="172">
        <v>117360.040786</v>
      </c>
      <c r="AA628" s="173">
        <v>0.16015026783272507</v>
      </c>
      <c r="AB628" s="172">
        <v>2056.6844229249009</v>
      </c>
      <c r="AC628" s="168">
        <v>-0.20228003507746284</v>
      </c>
      <c r="AD628" s="172">
        <v>2299.1872031620555</v>
      </c>
      <c r="AE628" s="168">
        <v>0.117909572092874</v>
      </c>
      <c r="AF628" s="172">
        <v>2097.1254713043481</v>
      </c>
      <c r="AG628" s="168">
        <v>-8.7883984209643023E-2</v>
      </c>
      <c r="AH628" s="171">
        <v>8.7557421034501228</v>
      </c>
      <c r="AI628" s="171">
        <v>8.9977011381519212</v>
      </c>
      <c r="AJ628" s="171">
        <v>8.0123574431285274</v>
      </c>
      <c r="AK628" s="171">
        <v>9.2720396260023605</v>
      </c>
      <c r="AL628" s="171">
        <v>9.6616847625992897</v>
      </c>
      <c r="AM628" s="171">
        <v>8.8238718757670718</v>
      </c>
      <c r="AN628" s="170">
        <v>39.744084873853247</v>
      </c>
      <c r="AO628" s="170">
        <v>40.09052222363372</v>
      </c>
      <c r="AP628" s="170">
        <v>39.295765326212262</v>
      </c>
      <c r="AQ628" s="170">
        <v>0</v>
      </c>
      <c r="AR628" s="170">
        <v>0</v>
      </c>
      <c r="AS628" s="170">
        <v>0</v>
      </c>
      <c r="AT628" s="6">
        <v>1507.280632411067</v>
      </c>
      <c r="AU628" s="6">
        <v>632.41106719367588</v>
      </c>
      <c r="AV628" s="6" t="s">
        <v>4748</v>
      </c>
    </row>
    <row r="629" spans="1:48" x14ac:dyDescent="0.25">
      <c r="A629" s="162">
        <v>626</v>
      </c>
      <c r="B629" s="3" t="s">
        <v>2932</v>
      </c>
      <c r="C629" s="3" t="s">
        <v>2176</v>
      </c>
      <c r="D629" s="28">
        <v>110400</v>
      </c>
      <c r="E629" s="25">
        <v>17.073170000000001</v>
      </c>
      <c r="F629" s="25">
        <v>93.684209999999993</v>
      </c>
      <c r="G629" s="25">
        <v>57.714289999999998</v>
      </c>
      <c r="H629" s="28">
        <v>132480000000</v>
      </c>
      <c r="I629" s="51">
        <v>1.2</v>
      </c>
      <c r="J629" s="51">
        <v>52.25667</v>
      </c>
      <c r="K629" s="28">
        <v>375</v>
      </c>
      <c r="L629" s="28">
        <v>30342500</v>
      </c>
      <c r="M629" s="51">
        <v>3.3766630983330783</v>
      </c>
      <c r="N629" s="51">
        <v>2.1357757960784007</v>
      </c>
      <c r="O629" s="51" t="s">
        <v>4942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9">
        <v>21.890530854883185</v>
      </c>
      <c r="AO629" s="49">
        <v>26.241574619951958</v>
      </c>
      <c r="AP629" s="49">
        <v>28.454302403891784</v>
      </c>
      <c r="AQ629" s="49">
        <v>0</v>
      </c>
      <c r="AR629" s="49">
        <v>0</v>
      </c>
      <c r="AS629" s="49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62">
        <v>627</v>
      </c>
      <c r="B630" s="3" t="s">
        <v>432</v>
      </c>
      <c r="C630" s="3" t="s">
        <v>694</v>
      </c>
      <c r="D630" s="28">
        <v>7900</v>
      </c>
      <c r="E630" s="25">
        <v>-10.227270000000001</v>
      </c>
      <c r="F630" s="25">
        <v>12.857139999999999</v>
      </c>
      <c r="G630" s="25">
        <v>-26.168220000000002</v>
      </c>
      <c r="H630" s="28">
        <v>15800000000</v>
      </c>
      <c r="I630" s="51">
        <v>2</v>
      </c>
      <c r="J630" s="51">
        <v>18.5</v>
      </c>
      <c r="K630" s="28">
        <v>70</v>
      </c>
      <c r="L630" s="28">
        <v>642500</v>
      </c>
      <c r="M630" s="51">
        <v>8.0663151083370543</v>
      </c>
      <c r="N630" s="51">
        <v>0.58408797333133577</v>
      </c>
      <c r="O630" s="51" t="s">
        <v>4942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9">
        <v>36.58342216020494</v>
      </c>
      <c r="AO630" s="49">
        <v>35.102147648042013</v>
      </c>
      <c r="AP630" s="49">
        <v>36.655584591914312</v>
      </c>
      <c r="AQ630" s="49">
        <v>3.668377105205515</v>
      </c>
      <c r="AR630" s="49">
        <v>11.223975083272078</v>
      </c>
      <c r="AS630" s="49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62">
        <v>628</v>
      </c>
      <c r="B631" s="3" t="s">
        <v>433</v>
      </c>
      <c r="C631" s="3" t="s">
        <v>694</v>
      </c>
      <c r="D631" s="28">
        <v>35000</v>
      </c>
      <c r="E631" s="25">
        <v>6.0606059999999999</v>
      </c>
      <c r="F631" s="25">
        <v>20.68966</v>
      </c>
      <c r="G631" s="25">
        <v>-9.5617819999999991</v>
      </c>
      <c r="H631" s="28">
        <v>630000000000</v>
      </c>
      <c r="I631" s="51">
        <v>18</v>
      </c>
      <c r="J631" s="51">
        <v>66.334950000000006</v>
      </c>
      <c r="K631" s="28">
        <v>5900</v>
      </c>
      <c r="L631" s="28">
        <v>190034000</v>
      </c>
      <c r="M631" s="51">
        <v>6.5588007120122951</v>
      </c>
      <c r="N631" s="51">
        <v>1.4037346618810553</v>
      </c>
      <c r="O631" s="51">
        <v>0.6138245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9">
        <v>17.433655832466176</v>
      </c>
      <c r="AO631" s="49">
        <v>19.019485434303128</v>
      </c>
      <c r="AP631" s="49">
        <v>17.78159849152895</v>
      </c>
      <c r="AQ631" s="49">
        <v>19.038218061384164</v>
      </c>
      <c r="AR631" s="49">
        <v>20.461710501084632</v>
      </c>
      <c r="AS631" s="49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62">
        <v>629</v>
      </c>
      <c r="B632" s="3" t="s">
        <v>2935</v>
      </c>
      <c r="C632" s="3" t="s">
        <v>2176</v>
      </c>
      <c r="D632" s="6" t="s">
        <v>4942</v>
      </c>
      <c r="E632" s="171" t="s">
        <v>4942</v>
      </c>
      <c r="F632" s="171" t="s">
        <v>4942</v>
      </c>
      <c r="G632" s="171" t="s">
        <v>4942</v>
      </c>
      <c r="H632" s="6" t="s">
        <v>4942</v>
      </c>
      <c r="I632" s="154">
        <v>89.098249999999993</v>
      </c>
      <c r="J632" s="154">
        <v>98.991709999999998</v>
      </c>
      <c r="K632" s="6">
        <v>0</v>
      </c>
      <c r="L632" s="6" t="s">
        <v>4942</v>
      </c>
      <c r="M632" s="154" t="s">
        <v>4942</v>
      </c>
      <c r="N632" s="154" t="s">
        <v>4942</v>
      </c>
      <c r="O632" s="154" t="s">
        <v>4942</v>
      </c>
      <c r="P632" s="172">
        <v>1204491.1685599999</v>
      </c>
      <c r="Q632" s="168" t="s">
        <v>2001</v>
      </c>
      <c r="R632" s="172">
        <v>1971209.8081680001</v>
      </c>
      <c r="S632" s="168">
        <v>0.6365498225484143</v>
      </c>
      <c r="T632" s="172">
        <v>2706135.8568099998</v>
      </c>
      <c r="U632" s="168">
        <v>0.37282994717088191</v>
      </c>
      <c r="V632" s="172">
        <v>75399.632635999995</v>
      </c>
      <c r="W632" s="173" t="s">
        <v>2001</v>
      </c>
      <c r="X632" s="172">
        <v>94507.775030999997</v>
      </c>
      <c r="Y632" s="173">
        <v>0.25342487392805557</v>
      </c>
      <c r="Z632" s="172">
        <v>217240.903892</v>
      </c>
      <c r="AA632" s="173">
        <v>1.2986564208155535</v>
      </c>
      <c r="AB632" s="172">
        <v>864</v>
      </c>
      <c r="AC632" s="168" t="s">
        <v>2001</v>
      </c>
      <c r="AD632" s="172">
        <v>1082.9812279999999</v>
      </c>
      <c r="AE632" s="168">
        <v>0.25345049537037023</v>
      </c>
      <c r="AF632" s="172">
        <v>2489</v>
      </c>
      <c r="AG632" s="168">
        <v>1.2982854509829049</v>
      </c>
      <c r="AH632" s="171" t="s">
        <v>4748</v>
      </c>
      <c r="AI632" s="171">
        <v>3.9074245803181964</v>
      </c>
      <c r="AJ632" s="171">
        <v>7.6325706831100497</v>
      </c>
      <c r="AK632" s="171" t="s">
        <v>4748</v>
      </c>
      <c r="AL632" s="171">
        <v>8.6917072547366878</v>
      </c>
      <c r="AM632" s="171">
        <v>17.32835451271006</v>
      </c>
      <c r="AN632" s="170">
        <v>7.7470757800206957</v>
      </c>
      <c r="AO632" s="170">
        <v>6.9923261579192042</v>
      </c>
      <c r="AP632" s="170">
        <v>4.3928071263255264</v>
      </c>
      <c r="AQ632" s="170">
        <v>47.222111028483269</v>
      </c>
      <c r="AR632" s="170">
        <v>71.416405394968081</v>
      </c>
      <c r="AS632" s="170">
        <v>68.21641555683712</v>
      </c>
      <c r="AT632" s="6">
        <v>0</v>
      </c>
      <c r="AU632" s="6">
        <v>499.99133333333333</v>
      </c>
      <c r="AV632" s="6" t="s">
        <v>4748</v>
      </c>
    </row>
    <row r="633" spans="1:48" x14ac:dyDescent="0.25">
      <c r="A633" s="162">
        <v>630</v>
      </c>
      <c r="B633" s="3" t="s">
        <v>4418</v>
      </c>
      <c r="C633" s="3" t="s">
        <v>2176</v>
      </c>
      <c r="D633" s="28" t="s">
        <v>4942</v>
      </c>
      <c r="E633" s="25" t="s">
        <v>4942</v>
      </c>
      <c r="F633" s="25" t="s">
        <v>4942</v>
      </c>
      <c r="G633" s="25" t="s">
        <v>4942</v>
      </c>
      <c r="H633" s="28" t="s">
        <v>4942</v>
      </c>
      <c r="I633" s="51">
        <v>2.9552999999999998</v>
      </c>
      <c r="J633" s="51">
        <v>100</v>
      </c>
      <c r="K633" s="28">
        <v>0</v>
      </c>
      <c r="L633" s="28" t="s">
        <v>4942</v>
      </c>
      <c r="M633" s="51" t="s">
        <v>4942</v>
      </c>
      <c r="N633" s="51" t="s">
        <v>4942</v>
      </c>
      <c r="O633" s="51" t="s">
        <v>4942</v>
      </c>
      <c r="P633" s="30" t="s">
        <v>4748</v>
      </c>
      <c r="Q633" s="27" t="s">
        <v>2001</v>
      </c>
      <c r="R633" s="30">
        <v>47619.96516</v>
      </c>
      <c r="S633" s="27" t="s">
        <v>2001</v>
      </c>
      <c r="T633" s="30">
        <v>66582.179999999993</v>
      </c>
      <c r="U633" s="27">
        <v>0.39819883900141839</v>
      </c>
      <c r="V633" s="30" t="s">
        <v>4748</v>
      </c>
      <c r="W633" s="32" t="s">
        <v>2001</v>
      </c>
      <c r="X633" s="30">
        <v>7139.1185750000004</v>
      </c>
      <c r="Y633" s="32" t="s">
        <v>2001</v>
      </c>
      <c r="Z633" s="30">
        <v>12642.569006</v>
      </c>
      <c r="AA633" s="32">
        <v>0.77088654197062401</v>
      </c>
      <c r="AB633" s="30" t="s">
        <v>4748</v>
      </c>
      <c r="AC633" s="27" t="s">
        <v>2001</v>
      </c>
      <c r="AD633" s="30">
        <v>590.00980000000004</v>
      </c>
      <c r="AE633" s="27" t="s">
        <v>2001</v>
      </c>
      <c r="AF633" s="30">
        <v>1044.840414</v>
      </c>
      <c r="AG633" s="27">
        <v>0.7708865412066036</v>
      </c>
      <c r="AH633" s="25" t="s">
        <v>4748</v>
      </c>
      <c r="AI633" s="25" t="s">
        <v>4748</v>
      </c>
      <c r="AJ633" s="25">
        <v>6.2353373512301742</v>
      </c>
      <c r="AK633" s="25" t="s">
        <v>4748</v>
      </c>
      <c r="AL633" s="25" t="s">
        <v>4748</v>
      </c>
      <c r="AM633" s="25">
        <v>8.6284782814793353</v>
      </c>
      <c r="AN633" s="49" t="s">
        <v>4748</v>
      </c>
      <c r="AO633" s="49">
        <v>26.580455108422008</v>
      </c>
      <c r="AP633" s="49">
        <v>30.215494597803794</v>
      </c>
      <c r="AQ633" s="49" t="s">
        <v>4748</v>
      </c>
      <c r="AR633" s="49">
        <v>0</v>
      </c>
      <c r="AS633" s="49">
        <v>0</v>
      </c>
      <c r="AT633" s="28" t="s">
        <v>4748</v>
      </c>
      <c r="AU633" s="28" t="s">
        <v>4748</v>
      </c>
      <c r="AV633" s="28">
        <v>0</v>
      </c>
    </row>
    <row r="634" spans="1:48" x14ac:dyDescent="0.25">
      <c r="A634" s="162">
        <v>631</v>
      </c>
      <c r="B634" s="3" t="s">
        <v>2938</v>
      </c>
      <c r="C634" s="3" t="s">
        <v>2176</v>
      </c>
      <c r="D634" s="28" t="s">
        <v>4942</v>
      </c>
      <c r="E634" s="25" t="s">
        <v>4942</v>
      </c>
      <c r="F634" s="25" t="s">
        <v>4942</v>
      </c>
      <c r="G634" s="25" t="s">
        <v>4942</v>
      </c>
      <c r="H634" s="28" t="s">
        <v>4942</v>
      </c>
      <c r="I634" s="51">
        <v>8.7999999999999989</v>
      </c>
      <c r="J634" s="51">
        <v>26.817270000000001</v>
      </c>
      <c r="K634" s="28">
        <v>0</v>
      </c>
      <c r="L634" s="28" t="s">
        <v>4942</v>
      </c>
      <c r="M634" s="51" t="s">
        <v>4942</v>
      </c>
      <c r="N634" s="51" t="s">
        <v>4942</v>
      </c>
      <c r="O634" s="51" t="s">
        <v>4942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4748</v>
      </c>
      <c r="AL634" s="25" t="s">
        <v>4748</v>
      </c>
      <c r="AM634" s="25" t="s">
        <v>4748</v>
      </c>
      <c r="AN634" s="49">
        <v>-0.54896253645495552</v>
      </c>
      <c r="AO634" s="49">
        <v>-17.488550119219681</v>
      </c>
      <c r="AP634" s="49">
        <v>-7.1500515433889467</v>
      </c>
      <c r="AQ634" s="49" t="s">
        <v>4748</v>
      </c>
      <c r="AR634" s="49" t="s">
        <v>4748</v>
      </c>
      <c r="AS634" s="49" t="s">
        <v>4748</v>
      </c>
      <c r="AT634" s="28">
        <v>0</v>
      </c>
      <c r="AU634" s="28" t="s">
        <v>4748</v>
      </c>
      <c r="AV634" s="28">
        <v>0</v>
      </c>
    </row>
    <row r="635" spans="1:48" x14ac:dyDescent="0.25">
      <c r="A635" s="162">
        <v>632</v>
      </c>
      <c r="B635" s="3" t="s">
        <v>2941</v>
      </c>
      <c r="C635" s="3" t="s">
        <v>2176</v>
      </c>
      <c r="D635" s="28">
        <v>16100</v>
      </c>
      <c r="E635" s="25">
        <v>0.625</v>
      </c>
      <c r="F635" s="25">
        <v>-13.440860000000001</v>
      </c>
      <c r="G635" s="25">
        <v>15</v>
      </c>
      <c r="H635" s="28">
        <v>724500000000</v>
      </c>
      <c r="I635" s="51">
        <v>45</v>
      </c>
      <c r="J635" s="51">
        <v>13.96902</v>
      </c>
      <c r="K635" s="28">
        <v>985</v>
      </c>
      <c r="L635" s="28">
        <v>15163000</v>
      </c>
      <c r="M635" s="51">
        <v>7.674706835732672</v>
      </c>
      <c r="N635" s="51">
        <v>1.3443545530676484</v>
      </c>
      <c r="O635" s="51" t="s">
        <v>4942</v>
      </c>
      <c r="P635" s="30">
        <v>188003.785106</v>
      </c>
      <c r="Q635" s="27">
        <v>-0.17899803353687638</v>
      </c>
      <c r="R635" s="30">
        <v>162937.55317699999</v>
      </c>
      <c r="S635" s="27">
        <v>-0.13332833652719911</v>
      </c>
      <c r="T635" s="30">
        <v>261397.598065</v>
      </c>
      <c r="U635" s="27">
        <v>0.60428086078500454</v>
      </c>
      <c r="V635" s="30">
        <v>37261.155558999999</v>
      </c>
      <c r="W635" s="32">
        <v>-0.34768957570829429</v>
      </c>
      <c r="X635" s="30">
        <v>19805.386997000001</v>
      </c>
      <c r="Y635" s="32">
        <v>-0.46847093977963761</v>
      </c>
      <c r="Z635" s="30">
        <v>74095.708633000002</v>
      </c>
      <c r="AA635" s="32">
        <v>2.7411896391736028</v>
      </c>
      <c r="AB635" s="30">
        <v>713.90852500000005</v>
      </c>
      <c r="AC635" s="27">
        <v>-0.36046893756158727</v>
      </c>
      <c r="AD635" s="30">
        <v>369.1</v>
      </c>
      <c r="AE635" s="27">
        <v>-0.48298698352145331</v>
      </c>
      <c r="AF635" s="30">
        <v>1554.9</v>
      </c>
      <c r="AG635" s="27">
        <v>3.2126794906529397</v>
      </c>
      <c r="AH635" s="25">
        <v>3.7004166882199181</v>
      </c>
      <c r="AI635" s="25">
        <v>2.1131644575845816</v>
      </c>
      <c r="AJ635" s="25">
        <v>8.3835704258616932</v>
      </c>
      <c r="AK635" s="25">
        <v>6.408065845826286</v>
      </c>
      <c r="AL635" s="25">
        <v>3.3428983869040181</v>
      </c>
      <c r="AM635" s="25">
        <v>13.551539689806139</v>
      </c>
      <c r="AN635" s="49">
        <v>49.138158118951459</v>
      </c>
      <c r="AO635" s="49">
        <v>40.192890656617742</v>
      </c>
      <c r="AP635" s="49">
        <v>49.638979676750758</v>
      </c>
      <c r="AQ635" s="49">
        <v>80.160068266052647</v>
      </c>
      <c r="AR635" s="49">
        <v>68.728848974584906</v>
      </c>
      <c r="AS635" s="49">
        <v>47.691728231659411</v>
      </c>
      <c r="AT635" s="28">
        <v>700</v>
      </c>
      <c r="AU635" s="28">
        <v>350</v>
      </c>
      <c r="AV635" s="28">
        <v>1500</v>
      </c>
    </row>
    <row r="636" spans="1:48" x14ac:dyDescent="0.25">
      <c r="A636" s="162">
        <v>633</v>
      </c>
      <c r="B636" s="3" t="s">
        <v>2944</v>
      </c>
      <c r="C636" s="3" t="s">
        <v>2176</v>
      </c>
      <c r="D636" s="28">
        <v>42000</v>
      </c>
      <c r="E636" s="25">
        <v>0</v>
      </c>
      <c r="F636" s="25">
        <v>31.661439999999999</v>
      </c>
      <c r="G636" s="25">
        <v>95.348839999999996</v>
      </c>
      <c r="H636" s="28">
        <v>504364224000.00006</v>
      </c>
      <c r="I636" s="51">
        <v>12.008669999999999</v>
      </c>
      <c r="J636" s="51">
        <v>96.056820000000002</v>
      </c>
      <c r="K636" s="28">
        <v>0</v>
      </c>
      <c r="L636" s="28" t="s">
        <v>4942</v>
      </c>
      <c r="M636" s="51">
        <v>17.355371900826448</v>
      </c>
      <c r="N636" s="51">
        <v>3.1348173774672548</v>
      </c>
      <c r="O636" s="51" t="s">
        <v>4942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4748</v>
      </c>
      <c r="AC636" s="27" t="s">
        <v>2001</v>
      </c>
      <c r="AD636" s="30">
        <v>1453</v>
      </c>
      <c r="AE636" s="27" t="s">
        <v>2001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9">
        <v>35.783226375393895</v>
      </c>
      <c r="AO636" s="49">
        <v>38.474347846296055</v>
      </c>
      <c r="AP636" s="49">
        <v>31.559394485584789</v>
      </c>
      <c r="AQ636" s="49">
        <v>0</v>
      </c>
      <c r="AR636" s="49">
        <v>37.959011644897608</v>
      </c>
      <c r="AS636" s="49">
        <v>51.641727696306717</v>
      </c>
      <c r="AT636" s="28" t="s">
        <v>4748</v>
      </c>
      <c r="AU636" s="28">
        <v>875</v>
      </c>
      <c r="AV636" s="28">
        <v>1800</v>
      </c>
    </row>
    <row r="637" spans="1:48" x14ac:dyDescent="0.25">
      <c r="A637" s="162">
        <v>634</v>
      </c>
      <c r="B637" s="3" t="s">
        <v>151</v>
      </c>
      <c r="C637" s="3" t="s">
        <v>1</v>
      </c>
      <c r="D637" s="6">
        <v>3040</v>
      </c>
      <c r="E637" s="171">
        <v>-5.8823530000000002</v>
      </c>
      <c r="F637" s="171">
        <v>12.59259</v>
      </c>
      <c r="G637" s="171">
        <v>34.513269999999999</v>
      </c>
      <c r="H637" s="6">
        <v>2852497588000</v>
      </c>
      <c r="I637" s="154">
        <v>938.32159999999999</v>
      </c>
      <c r="J637" s="154">
        <v>52.881120000000003</v>
      </c>
      <c r="K637" s="6">
        <v>3235312</v>
      </c>
      <c r="L637" s="6">
        <v>10188400000</v>
      </c>
      <c r="M637" s="154">
        <v>30.885804361085732</v>
      </c>
      <c r="N637" s="154">
        <v>0.27537912225836753</v>
      </c>
      <c r="O637" s="154">
        <v>0.86879050000000002</v>
      </c>
      <c r="P637" s="172">
        <v>741187.18397699995</v>
      </c>
      <c r="Q637" s="168">
        <v>1.1573741688290466</v>
      </c>
      <c r="R637" s="172">
        <v>243252.51225599999</v>
      </c>
      <c r="S637" s="168">
        <v>-0.6718069098945072</v>
      </c>
      <c r="T637" s="172">
        <v>674583.74468999996</v>
      </c>
      <c r="U637" s="168">
        <v>1.7731830534192599</v>
      </c>
      <c r="V637" s="172">
        <v>136186.50486799999</v>
      </c>
      <c r="W637" s="173">
        <v>-5.6638171702764528E-2</v>
      </c>
      <c r="X637" s="172">
        <v>38235.626241999998</v>
      </c>
      <c r="Y637" s="173">
        <v>-0.71924071126533251</v>
      </c>
      <c r="Z637" s="172">
        <v>7924.1762989999997</v>
      </c>
      <c r="AA637" s="173">
        <v>-0.79275411238601157</v>
      </c>
      <c r="AB637" s="172">
        <v>166</v>
      </c>
      <c r="AC637" s="168">
        <v>-0.17821782178217827</v>
      </c>
      <c r="AD637" s="172">
        <v>43</v>
      </c>
      <c r="AE637" s="168">
        <v>-0.74096385542168675</v>
      </c>
      <c r="AF637" s="172">
        <v>8</v>
      </c>
      <c r="AG637" s="168">
        <v>-0.81395348837209303</v>
      </c>
      <c r="AH637" s="171">
        <v>1.1010568826835203</v>
      </c>
      <c r="AI637" s="171">
        <v>0.29804429686421097</v>
      </c>
      <c r="AJ637" s="171">
        <v>6.1336855968344629E-2</v>
      </c>
      <c r="AK637" s="171">
        <v>1.5869654530629953</v>
      </c>
      <c r="AL637" s="171">
        <v>0.39238194294959305</v>
      </c>
      <c r="AM637" s="171">
        <v>7.7175275461572657E-2</v>
      </c>
      <c r="AN637" s="170">
        <v>42.030038942587389</v>
      </c>
      <c r="AO637" s="170">
        <v>46.295800372858118</v>
      </c>
      <c r="AP637" s="170">
        <v>48.838270304956524</v>
      </c>
      <c r="AQ637" s="170">
        <v>17.211773949397809</v>
      </c>
      <c r="AR637" s="170">
        <v>14.494259504838411</v>
      </c>
      <c r="AS637" s="170">
        <v>11.583890489885304</v>
      </c>
      <c r="AT637" s="6">
        <v>0</v>
      </c>
      <c r="AU637" s="6">
        <v>0</v>
      </c>
      <c r="AV637" s="6" t="s">
        <v>4748</v>
      </c>
    </row>
    <row r="638" spans="1:48" x14ac:dyDescent="0.25">
      <c r="A638" s="162">
        <v>635</v>
      </c>
      <c r="B638" s="3" t="s">
        <v>152</v>
      </c>
      <c r="C638" s="3" t="s">
        <v>1</v>
      </c>
      <c r="D638" s="28">
        <v>12700</v>
      </c>
      <c r="E638" s="25">
        <v>-1.5503880000000001</v>
      </c>
      <c r="F638" s="25">
        <v>10.43478</v>
      </c>
      <c r="G638" s="25">
        <v>-20.625</v>
      </c>
      <c r="H638" s="28">
        <v>871808365599.99988</v>
      </c>
      <c r="I638" s="51">
        <v>68.646329999999992</v>
      </c>
      <c r="J638" s="51">
        <v>51.89584</v>
      </c>
      <c r="K638" s="28">
        <v>27608.5</v>
      </c>
      <c r="L638" s="28">
        <v>348900000</v>
      </c>
      <c r="M638" s="51">
        <v>11.886479589950522</v>
      </c>
      <c r="N638" s="51">
        <v>0.55112602694825119</v>
      </c>
      <c r="O638" s="51">
        <v>0.5231962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9">
        <v>19.999036968843399</v>
      </c>
      <c r="AO638" s="49">
        <v>20.305292370557094</v>
      </c>
      <c r="AP638" s="49">
        <v>19.432710396013675</v>
      </c>
      <c r="AQ638" s="49">
        <v>23.861232422701345</v>
      </c>
      <c r="AR638" s="49">
        <v>66.284761931233689</v>
      </c>
      <c r="AS638" s="49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62">
        <v>636</v>
      </c>
      <c r="B639" s="3" t="s">
        <v>153</v>
      </c>
      <c r="C639" s="3" t="s">
        <v>1</v>
      </c>
      <c r="D639" s="28">
        <v>11500</v>
      </c>
      <c r="E639" s="25">
        <v>-7.2580650000000002</v>
      </c>
      <c r="F639" s="25">
        <v>6.4814809999999996</v>
      </c>
      <c r="G639" s="25">
        <v>7.4766360000000001</v>
      </c>
      <c r="H639" s="28">
        <v>218415015000</v>
      </c>
      <c r="I639" s="51">
        <v>18.992609999999999</v>
      </c>
      <c r="J639" s="51">
        <v>80.019480000000001</v>
      </c>
      <c r="K639" s="28">
        <v>24513</v>
      </c>
      <c r="L639" s="28">
        <v>290950000</v>
      </c>
      <c r="M639" s="51">
        <v>6.6945698316514024</v>
      </c>
      <c r="N639" s="51">
        <v>0.77623443410941684</v>
      </c>
      <c r="O639" s="51">
        <v>0.54110130000000001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9">
        <v>27.345857632736902</v>
      </c>
      <c r="AO639" s="49">
        <v>26.782100704814539</v>
      </c>
      <c r="AP639" s="49">
        <v>23.174986246031636</v>
      </c>
      <c r="AQ639" s="49">
        <v>10.658793264336101</v>
      </c>
      <c r="AR639" s="49">
        <v>19.29898005882837</v>
      </c>
      <c r="AS639" s="49">
        <v>1.7095996439217966</v>
      </c>
      <c r="AT639" s="28">
        <v>724.63768115942037</v>
      </c>
      <c r="AU639" s="28" t="s">
        <v>4748</v>
      </c>
      <c r="AV639" s="28">
        <v>2000</v>
      </c>
    </row>
    <row r="640" spans="1:48" x14ac:dyDescent="0.25">
      <c r="A640" s="162">
        <v>637</v>
      </c>
      <c r="B640" s="3" t="s">
        <v>434</v>
      </c>
      <c r="C640" s="3" t="s">
        <v>694</v>
      </c>
      <c r="D640" s="28">
        <v>2700</v>
      </c>
      <c r="E640" s="25">
        <v>-6.8965519999999998</v>
      </c>
      <c r="F640" s="25">
        <v>0</v>
      </c>
      <c r="G640" s="25">
        <v>-3.5714290000000002</v>
      </c>
      <c r="H640" s="28">
        <v>64376923500.000008</v>
      </c>
      <c r="I640" s="51">
        <v>23.843309999999999</v>
      </c>
      <c r="J640" s="51">
        <v>87.250550000000004</v>
      </c>
      <c r="K640" s="28">
        <v>121995.5</v>
      </c>
      <c r="L640" s="28">
        <v>350190500</v>
      </c>
      <c r="M640" s="51">
        <v>11.013046009434811</v>
      </c>
      <c r="N640" s="51">
        <v>0.25060123891163616</v>
      </c>
      <c r="O640" s="51">
        <v>0.59333089999999999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9">
        <v>8.2902787813157293</v>
      </c>
      <c r="AO640" s="49">
        <v>5.9422579804516928</v>
      </c>
      <c r="AP640" s="49">
        <v>7.388844470098288</v>
      </c>
      <c r="AQ640" s="49">
        <v>49.972067445464354</v>
      </c>
      <c r="AR640" s="49">
        <v>41.556472242248176</v>
      </c>
      <c r="AS640" s="49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62">
        <v>638</v>
      </c>
      <c r="B641" s="3" t="s">
        <v>2947</v>
      </c>
      <c r="C641" s="3" t="s">
        <v>2176</v>
      </c>
      <c r="D641" s="28">
        <v>2300</v>
      </c>
      <c r="E641" s="25">
        <v>0</v>
      </c>
      <c r="F641" s="25">
        <v>-4.1666670000000003</v>
      </c>
      <c r="G641" s="25">
        <v>-17.857140000000001</v>
      </c>
      <c r="H641" s="28">
        <v>37260000000</v>
      </c>
      <c r="I641" s="51">
        <v>16.2</v>
      </c>
      <c r="J641" s="51">
        <v>70.674239999999998</v>
      </c>
      <c r="K641" s="28">
        <v>110</v>
      </c>
      <c r="L641" s="28">
        <v>254500</v>
      </c>
      <c r="M641" s="51">
        <v>76.666666666666671</v>
      </c>
      <c r="N641" s="51">
        <v>0.21514420435530557</v>
      </c>
      <c r="O641" s="51">
        <v>0.43088120000000002</v>
      </c>
      <c r="P641" s="30">
        <v>2016727.3241340001</v>
      </c>
      <c r="Q641" s="27" t="s">
        <v>2001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2001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2001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4748</v>
      </c>
      <c r="AI641" s="25">
        <v>0.11079258251420639</v>
      </c>
      <c r="AJ641" s="25">
        <v>6.9142881242707621E-2</v>
      </c>
      <c r="AK641" s="25" t="s">
        <v>4748</v>
      </c>
      <c r="AL641" s="25">
        <v>0.78608807670069347</v>
      </c>
      <c r="AM641" s="25">
        <v>0.38074001825545895</v>
      </c>
      <c r="AN641" s="49">
        <v>6.2382644172792823</v>
      </c>
      <c r="AO641" s="49">
        <v>5.5767045868375327</v>
      </c>
      <c r="AP641" s="49">
        <v>8.6013272813604829</v>
      </c>
      <c r="AQ641" s="49">
        <v>249.69312276756074</v>
      </c>
      <c r="AR641" s="49">
        <v>264.32133066713106</v>
      </c>
      <c r="AS641" s="49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62">
        <v>639</v>
      </c>
      <c r="B642" s="3" t="s">
        <v>435</v>
      </c>
      <c r="C642" s="3" t="s">
        <v>694</v>
      </c>
      <c r="D642" s="28">
        <v>10200</v>
      </c>
      <c r="E642" s="25">
        <v>-2.8571430000000002</v>
      </c>
      <c r="F642" s="25">
        <v>-8.9285709999999998</v>
      </c>
      <c r="G642" s="25">
        <v>3.030303</v>
      </c>
      <c r="H642" s="28">
        <v>346800000000</v>
      </c>
      <c r="I642" s="51">
        <v>34</v>
      </c>
      <c r="J642" s="51">
        <v>51.807450000000003</v>
      </c>
      <c r="K642" s="28">
        <v>4250</v>
      </c>
      <c r="L642" s="28">
        <v>42799500</v>
      </c>
      <c r="M642" s="51">
        <v>147.11673907959297</v>
      </c>
      <c r="N642" s="51">
        <v>1.0113837594508601</v>
      </c>
      <c r="O642" s="51">
        <v>0.34454509999999999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9" t="s">
        <v>4748</v>
      </c>
      <c r="AO642" s="49" t="s">
        <v>4748</v>
      </c>
      <c r="AP642" s="49" t="s">
        <v>4748</v>
      </c>
      <c r="AQ642" s="49">
        <v>0</v>
      </c>
      <c r="AR642" s="49">
        <v>0</v>
      </c>
      <c r="AS642" s="49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62">
        <v>640</v>
      </c>
      <c r="B643" s="3" t="s">
        <v>2950</v>
      </c>
      <c r="C643" s="3" t="s">
        <v>2176</v>
      </c>
      <c r="D643" s="6">
        <v>2200</v>
      </c>
      <c r="E643" s="171">
        <v>0</v>
      </c>
      <c r="F643" s="171">
        <v>-15.38462</v>
      </c>
      <c r="G643" s="171" t="s">
        <v>4942</v>
      </c>
      <c r="H643" s="6">
        <v>33094954200</v>
      </c>
      <c r="I643" s="154">
        <v>15.043159999999999</v>
      </c>
      <c r="J643" s="154">
        <v>41.070950000000003</v>
      </c>
      <c r="K643" s="6">
        <v>380</v>
      </c>
      <c r="L643" s="6">
        <v>836000</v>
      </c>
      <c r="M643" s="154" t="s">
        <v>4942</v>
      </c>
      <c r="N643" s="154" t="s">
        <v>4942</v>
      </c>
      <c r="O643" s="154" t="s">
        <v>4942</v>
      </c>
      <c r="P643" s="172" t="s">
        <v>4748</v>
      </c>
      <c r="Q643" s="168" t="s">
        <v>2001</v>
      </c>
      <c r="R643" s="172">
        <v>177721.25857199999</v>
      </c>
      <c r="S643" s="168" t="s">
        <v>2001</v>
      </c>
      <c r="T643" s="172">
        <v>353334.91659899999</v>
      </c>
      <c r="U643" s="168">
        <v>0.98814097670737489</v>
      </c>
      <c r="V643" s="172" t="s">
        <v>4748</v>
      </c>
      <c r="W643" s="173" t="s">
        <v>2001</v>
      </c>
      <c r="X643" s="172">
        <v>-34637.589444999998</v>
      </c>
      <c r="Y643" s="173" t="s">
        <v>2001</v>
      </c>
      <c r="Z643" s="172">
        <v>-38520.620725000001</v>
      </c>
      <c r="AA643" s="173">
        <v>0.11210454717600234</v>
      </c>
      <c r="AB643" s="172" t="s">
        <v>4748</v>
      </c>
      <c r="AC643" s="168" t="s">
        <v>2001</v>
      </c>
      <c r="AD643" s="172">
        <v>-2303</v>
      </c>
      <c r="AE643" s="168" t="s">
        <v>2001</v>
      </c>
      <c r="AF643" s="172">
        <v>-2561</v>
      </c>
      <c r="AG643" s="168">
        <v>0.11202778983933999</v>
      </c>
      <c r="AH643" s="171" t="s">
        <v>4748</v>
      </c>
      <c r="AI643" s="171" t="s">
        <v>4748</v>
      </c>
      <c r="AJ643" s="171">
        <v>-14.6145267826062</v>
      </c>
      <c r="AK643" s="171" t="s">
        <v>4748</v>
      </c>
      <c r="AL643" s="171" t="s">
        <v>4748</v>
      </c>
      <c r="AM643" s="171" t="s">
        <v>4748</v>
      </c>
      <c r="AN643" s="170" t="s">
        <v>4748</v>
      </c>
      <c r="AO643" s="170">
        <v>6.146708448260485</v>
      </c>
      <c r="AP643" s="170">
        <v>4.771470952341117</v>
      </c>
      <c r="AQ643" s="170" t="s">
        <v>4748</v>
      </c>
      <c r="AR643" s="170" t="s">
        <v>4748</v>
      </c>
      <c r="AS643" s="170" t="s">
        <v>4748</v>
      </c>
      <c r="AT643" s="6" t="s">
        <v>4748</v>
      </c>
      <c r="AU643" s="6" t="s">
        <v>4748</v>
      </c>
      <c r="AV643" s="6">
        <v>0</v>
      </c>
    </row>
    <row r="644" spans="1:48" x14ac:dyDescent="0.25">
      <c r="A644" s="162">
        <v>641</v>
      </c>
      <c r="B644" s="3" t="s">
        <v>154</v>
      </c>
      <c r="C644" s="3" t="s">
        <v>1</v>
      </c>
      <c r="D644" s="28">
        <v>3140</v>
      </c>
      <c r="E644" s="25">
        <v>-5.4216870000000004</v>
      </c>
      <c r="F644" s="25">
        <v>-1.875</v>
      </c>
      <c r="G644" s="25">
        <v>-12.2905</v>
      </c>
      <c r="H644" s="28">
        <v>353250536940</v>
      </c>
      <c r="I644" s="51">
        <v>112.50019999999999</v>
      </c>
      <c r="J644" s="51">
        <v>77.854420000000005</v>
      </c>
      <c r="K644" s="28">
        <v>292205.5</v>
      </c>
      <c r="L644" s="28">
        <v>949200000</v>
      </c>
      <c r="M644" s="51">
        <v>21.284800733932467</v>
      </c>
      <c r="N644" s="51">
        <v>0.66834726614954942</v>
      </c>
      <c r="O644" s="51">
        <v>0.84087480000000003</v>
      </c>
      <c r="P644" s="30">
        <v>990944.21610399999</v>
      </c>
      <c r="Q644" s="27" t="s">
        <v>2001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2001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2001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4748</v>
      </c>
      <c r="AI644" s="25">
        <v>-78.739180711765471</v>
      </c>
      <c r="AJ644" s="25">
        <v>-5.2448560624316745</v>
      </c>
      <c r="AK644" s="25" t="s">
        <v>4748</v>
      </c>
      <c r="AL644" s="25">
        <v>-109.09943795345316</v>
      </c>
      <c r="AM644" s="25">
        <v>-7.725539291058162</v>
      </c>
      <c r="AN644" s="49">
        <v>35.062516958021675</v>
      </c>
      <c r="AO644" s="49">
        <v>0.66746547448429672</v>
      </c>
      <c r="AP644" s="49">
        <v>17.241098820738699</v>
      </c>
      <c r="AQ644" s="49">
        <v>20.996252563407921</v>
      </c>
      <c r="AR644" s="49">
        <v>9.2754844809038648</v>
      </c>
      <c r="AS644" s="49">
        <v>6.9013003522394314</v>
      </c>
      <c r="AT644" s="28">
        <v>0</v>
      </c>
      <c r="AU644" s="28" t="s">
        <v>4748</v>
      </c>
      <c r="AV644" s="28" t="s">
        <v>4748</v>
      </c>
    </row>
    <row r="645" spans="1:48" x14ac:dyDescent="0.25">
      <c r="A645" s="162">
        <v>642</v>
      </c>
      <c r="B645" s="3" t="s">
        <v>155</v>
      </c>
      <c r="C645" s="3" t="s">
        <v>1</v>
      </c>
      <c r="D645" s="6" t="s">
        <v>4942</v>
      </c>
      <c r="E645" s="171" t="s">
        <v>4942</v>
      </c>
      <c r="F645" s="171" t="s">
        <v>4942</v>
      </c>
      <c r="G645" s="171" t="s">
        <v>4942</v>
      </c>
      <c r="H645" s="6" t="s">
        <v>4942</v>
      </c>
      <c r="I645" s="154">
        <v>24</v>
      </c>
      <c r="J645" s="154">
        <v>36.029789999999998</v>
      </c>
      <c r="K645" s="6">
        <v>0</v>
      </c>
      <c r="L645" s="6" t="s">
        <v>4942</v>
      </c>
      <c r="M645" s="154" t="s">
        <v>4942</v>
      </c>
      <c r="N645" s="154" t="s">
        <v>4942</v>
      </c>
      <c r="O645" s="154" t="s">
        <v>4942</v>
      </c>
      <c r="P645" s="172">
        <v>167335.11089700001</v>
      </c>
      <c r="Q645" s="168">
        <v>8.7016383724678477</v>
      </c>
      <c r="R645" s="172">
        <v>168155.90635</v>
      </c>
      <c r="S645" s="168">
        <v>4.9051000032218628E-3</v>
      </c>
      <c r="T645" s="172">
        <v>92364.286171999993</v>
      </c>
      <c r="U645" s="168">
        <v>-0.45072231968020915</v>
      </c>
      <c r="V645" s="172">
        <v>19073.037465000001</v>
      </c>
      <c r="W645" s="173">
        <v>13.196779734841996</v>
      </c>
      <c r="X645" s="172">
        <v>27061.524646000002</v>
      </c>
      <c r="Y645" s="173">
        <v>0.41883665334686637</v>
      </c>
      <c r="Z645" s="172">
        <v>20745.956696000001</v>
      </c>
      <c r="AA645" s="173">
        <v>-0.23337812753035378</v>
      </c>
      <c r="AB645" s="172">
        <v>795</v>
      </c>
      <c r="AC645" s="168">
        <v>13.196428571428571</v>
      </c>
      <c r="AD645" s="172">
        <v>1128</v>
      </c>
      <c r="AE645" s="168">
        <v>0.41886792452830179</v>
      </c>
      <c r="AF645" s="172">
        <v>864</v>
      </c>
      <c r="AG645" s="168">
        <v>-0.23404255319148937</v>
      </c>
      <c r="AH645" s="171">
        <v>4.442976131105655</v>
      </c>
      <c r="AI645" s="171">
        <v>6.7309221226001155</v>
      </c>
      <c r="AJ645" s="171">
        <v>4.9746555547377103</v>
      </c>
      <c r="AK645" s="171">
        <v>7.446081650977983</v>
      </c>
      <c r="AL645" s="171">
        <v>9.751417900794431</v>
      </c>
      <c r="AM645" s="171">
        <v>6.882798091386916</v>
      </c>
      <c r="AN645" s="170">
        <v>17.661514995613427</v>
      </c>
      <c r="AO645" s="170">
        <v>26.640084492042583</v>
      </c>
      <c r="AP645" s="170">
        <v>35.235461916952403</v>
      </c>
      <c r="AQ645" s="170">
        <v>0</v>
      </c>
      <c r="AR645" s="170">
        <v>0.89039217981023644</v>
      </c>
      <c r="AS645" s="170">
        <v>0.83114714201761497</v>
      </c>
      <c r="AT645" s="6">
        <v>0</v>
      </c>
      <c r="AU645" s="6" t="s">
        <v>4748</v>
      </c>
      <c r="AV645" s="6" t="s">
        <v>4748</v>
      </c>
    </row>
    <row r="646" spans="1:48" x14ac:dyDescent="0.25">
      <c r="A646" s="162">
        <v>643</v>
      </c>
      <c r="B646" s="3" t="s">
        <v>156</v>
      </c>
      <c r="C646" s="3" t="s">
        <v>1</v>
      </c>
      <c r="D646" s="28">
        <v>13800</v>
      </c>
      <c r="E646" s="25">
        <v>-8.6092720000000007</v>
      </c>
      <c r="F646" s="25">
        <v>-3.4965030000000001</v>
      </c>
      <c r="G646" s="25">
        <v>1.0989009999999999</v>
      </c>
      <c r="H646" s="28">
        <v>6482690608200</v>
      </c>
      <c r="I646" s="51">
        <v>469.7602</v>
      </c>
      <c r="J646" s="51">
        <v>75.425409999999999</v>
      </c>
      <c r="K646" s="28">
        <v>1924031</v>
      </c>
      <c r="L646" s="28">
        <v>28204750000</v>
      </c>
      <c r="M646" s="51">
        <v>10.354377170576177</v>
      </c>
      <c r="N646" s="51">
        <v>0.71520930693752371</v>
      </c>
      <c r="O646" s="51">
        <v>0.84585869999999996</v>
      </c>
      <c r="P646" s="30">
        <v>1434851.9169920001</v>
      </c>
      <c r="Q646" s="27">
        <v>0.34219295536297012</v>
      </c>
      <c r="R646" s="30">
        <v>1972459.4227100001</v>
      </c>
      <c r="S646" s="27">
        <v>0.37467804123301551</v>
      </c>
      <c r="T646" s="30">
        <v>1260198.5189710001</v>
      </c>
      <c r="U646" s="27">
        <v>-0.36110294363389789</v>
      </c>
      <c r="V646" s="30">
        <v>611910.60561900004</v>
      </c>
      <c r="W646" s="32">
        <v>0.87923288502104713</v>
      </c>
      <c r="X646" s="30">
        <v>557370.23980900005</v>
      </c>
      <c r="Y646" s="32">
        <v>-8.9131264124483911E-2</v>
      </c>
      <c r="Z646" s="30">
        <v>584522.39794699999</v>
      </c>
      <c r="AA646" s="32">
        <v>4.871476121025848E-2</v>
      </c>
      <c r="AB646" s="30">
        <v>1341.1268990000001</v>
      </c>
      <c r="AC646" s="27">
        <v>0.48049025046735494</v>
      </c>
      <c r="AD646" s="30">
        <v>1186</v>
      </c>
      <c r="AE646" s="27">
        <v>-0.11566906838992574</v>
      </c>
      <c r="AF646" s="30">
        <v>1244</v>
      </c>
      <c r="AG646" s="27">
        <v>4.8903878583473864E-2</v>
      </c>
      <c r="AH646" s="25">
        <v>4.5801746608895497</v>
      </c>
      <c r="AI646" s="25">
        <v>3.9374463667153643</v>
      </c>
      <c r="AJ646" s="25">
        <v>3.8408275600497115</v>
      </c>
      <c r="AK646" s="25">
        <v>9.7581204880385872</v>
      </c>
      <c r="AL646" s="25">
        <v>7.497462210576793</v>
      </c>
      <c r="AM646" s="25">
        <v>7.3105470461242952</v>
      </c>
      <c r="AN646" s="49">
        <v>39.965575404684586</v>
      </c>
      <c r="AO646" s="49">
        <v>56.142760323430693</v>
      </c>
      <c r="AP646" s="49">
        <v>51.552995325726968</v>
      </c>
      <c r="AQ646" s="49">
        <v>31.816031547378021</v>
      </c>
      <c r="AR646" s="49">
        <v>22.822338166613665</v>
      </c>
      <c r="AS646" s="49">
        <v>30.121647512342864</v>
      </c>
      <c r="AT646" s="28">
        <v>0</v>
      </c>
      <c r="AU646" s="28">
        <v>0</v>
      </c>
      <c r="AV646" s="28" t="s">
        <v>4748</v>
      </c>
    </row>
    <row r="647" spans="1:48" x14ac:dyDescent="0.25">
      <c r="A647" s="162">
        <v>644</v>
      </c>
      <c r="B647" s="3" t="s">
        <v>2953</v>
      </c>
      <c r="C647" s="3" t="s">
        <v>2176</v>
      </c>
      <c r="D647" s="28">
        <v>17000</v>
      </c>
      <c r="E647" s="25">
        <v>-5.5555560000000002</v>
      </c>
      <c r="F647" s="25">
        <v>-2.8571430000000002</v>
      </c>
      <c r="G647" s="25">
        <v>-5.5555560000000002</v>
      </c>
      <c r="H647" s="28">
        <v>20928020000</v>
      </c>
      <c r="I647" s="51">
        <v>1.23106</v>
      </c>
      <c r="J647" s="51">
        <v>66.450869999999995</v>
      </c>
      <c r="K647" s="28">
        <v>20</v>
      </c>
      <c r="L647" s="28">
        <v>340000</v>
      </c>
      <c r="M647" s="51">
        <v>8.1223124701385565</v>
      </c>
      <c r="N647" s="51">
        <v>1.0012495175854852</v>
      </c>
      <c r="O647" s="51" t="s">
        <v>4942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9">
        <v>22.895068030072864</v>
      </c>
      <c r="AO647" s="49">
        <v>21.527938533299139</v>
      </c>
      <c r="AP647" s="49">
        <v>20.913125562483227</v>
      </c>
      <c r="AQ647" s="49">
        <v>37.022655996486073</v>
      </c>
      <c r="AR647" s="49">
        <v>48.444512514329155</v>
      </c>
      <c r="AS647" s="49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62">
        <v>645</v>
      </c>
      <c r="B648" s="3" t="s">
        <v>2956</v>
      </c>
      <c r="C648" s="3" t="s">
        <v>2176</v>
      </c>
      <c r="D648" s="28">
        <v>3400</v>
      </c>
      <c r="E648" s="25">
        <v>0</v>
      </c>
      <c r="F648" s="25">
        <v>6.25</v>
      </c>
      <c r="G648" s="25">
        <v>100</v>
      </c>
      <c r="H648" s="28">
        <v>27200000000</v>
      </c>
      <c r="I648" s="51">
        <v>8</v>
      </c>
      <c r="J648" s="51">
        <v>33.463520000000003</v>
      </c>
      <c r="K648" s="28">
        <v>50</v>
      </c>
      <c r="L648" s="28">
        <v>170000</v>
      </c>
      <c r="M648" s="51" t="s">
        <v>4942</v>
      </c>
      <c r="N648" s="51">
        <v>0.29214216826294753</v>
      </c>
      <c r="O648" s="51" t="s">
        <v>4942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9">
        <v>21.670373777497364</v>
      </c>
      <c r="AO648" s="49">
        <v>22.949455424406963</v>
      </c>
      <c r="AP648" s="49">
        <v>17.550352757832975</v>
      </c>
      <c r="AQ648" s="49">
        <v>23.713887908772584</v>
      </c>
      <c r="AR648" s="49">
        <v>17.944397048533194</v>
      </c>
      <c r="AS648" s="49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62">
        <v>646</v>
      </c>
      <c r="B649" s="3" t="s">
        <v>2959</v>
      </c>
      <c r="C649" s="3" t="s">
        <v>2176</v>
      </c>
      <c r="D649" s="28">
        <v>19000</v>
      </c>
      <c r="E649" s="25">
        <v>0</v>
      </c>
      <c r="F649" s="25">
        <v>5.5555560000000002</v>
      </c>
      <c r="G649" s="25">
        <v>11.764709999999999</v>
      </c>
      <c r="H649" s="28">
        <v>28500000000</v>
      </c>
      <c r="I649" s="51">
        <v>1.5</v>
      </c>
      <c r="J649" s="51">
        <v>26.341670000000001</v>
      </c>
      <c r="K649" s="28">
        <v>1045</v>
      </c>
      <c r="L649" s="28">
        <v>19855000</v>
      </c>
      <c r="M649" s="51">
        <v>6.5675769097822334</v>
      </c>
      <c r="N649" s="51">
        <v>0.9260726229298899</v>
      </c>
      <c r="O649" s="51" t="s">
        <v>4942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9">
        <v>25.588469198753884</v>
      </c>
      <c r="AO649" s="49">
        <v>22.627367798245245</v>
      </c>
      <c r="AP649" s="49">
        <v>15.945673981362308</v>
      </c>
      <c r="AQ649" s="49">
        <v>6.4657429731910891</v>
      </c>
      <c r="AR649" s="49">
        <v>0</v>
      </c>
      <c r="AS649" s="49">
        <v>8.0411387422932421</v>
      </c>
      <c r="AT649" s="28">
        <v>2000</v>
      </c>
      <c r="AU649" s="28" t="s">
        <v>4748</v>
      </c>
      <c r="AV649" s="28">
        <v>2000</v>
      </c>
    </row>
    <row r="650" spans="1:48" x14ac:dyDescent="0.25">
      <c r="A650" s="162">
        <v>647</v>
      </c>
      <c r="B650" s="3" t="s">
        <v>157</v>
      </c>
      <c r="C650" s="3" t="s">
        <v>1</v>
      </c>
      <c r="D650" s="28">
        <v>20250</v>
      </c>
      <c r="E650" s="25">
        <v>-8.371041</v>
      </c>
      <c r="F650" s="25">
        <v>8.8709679999999995</v>
      </c>
      <c r="G650" s="25">
        <v>-43.593310000000002</v>
      </c>
      <c r="H650" s="28">
        <v>4164638105249.9995</v>
      </c>
      <c r="I650" s="51">
        <v>205.6611</v>
      </c>
      <c r="J650" s="51">
        <v>36.716030000000003</v>
      </c>
      <c r="K650" s="28">
        <v>64629.5</v>
      </c>
      <c r="L650" s="28">
        <v>1391350000</v>
      </c>
      <c r="M650" s="51">
        <v>81.927516157370505</v>
      </c>
      <c r="N650" s="51">
        <v>0.68670154006358874</v>
      </c>
      <c r="O650" s="51">
        <v>0.62312270000000003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9">
        <v>37.43314359485359</v>
      </c>
      <c r="AO650" s="49">
        <v>38.959243088549009</v>
      </c>
      <c r="AP650" s="49">
        <v>20.715243896960168</v>
      </c>
      <c r="AQ650" s="49">
        <v>2.8494725170028441</v>
      </c>
      <c r="AR650" s="49">
        <v>28.296180951492055</v>
      </c>
      <c r="AS650" s="49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62">
        <v>648</v>
      </c>
      <c r="B651" s="3" t="s">
        <v>2962</v>
      </c>
      <c r="C651" s="3" t="s">
        <v>2176</v>
      </c>
      <c r="D651" s="28">
        <v>29000</v>
      </c>
      <c r="E651" s="25">
        <v>-9.375</v>
      </c>
      <c r="F651" s="25">
        <v>68.604650000000007</v>
      </c>
      <c r="G651" s="25">
        <v>-30.952380000000002</v>
      </c>
      <c r="H651" s="28">
        <v>1624000000000</v>
      </c>
      <c r="I651" s="51">
        <v>56</v>
      </c>
      <c r="J651" s="51">
        <v>99.892849999999996</v>
      </c>
      <c r="K651" s="28">
        <v>16915.150000000001</v>
      </c>
      <c r="L651" s="28">
        <v>519784500</v>
      </c>
      <c r="M651" s="51">
        <v>10.657846380007351</v>
      </c>
      <c r="N651" s="51">
        <v>2.2039105535155112</v>
      </c>
      <c r="O651" s="51" t="s">
        <v>4942</v>
      </c>
      <c r="P651" s="30" t="s">
        <v>4748</v>
      </c>
      <c r="Q651" s="27" t="s">
        <v>2001</v>
      </c>
      <c r="R651" s="30">
        <v>1396839.0124550001</v>
      </c>
      <c r="S651" s="27" t="s">
        <v>2001</v>
      </c>
      <c r="T651" s="30">
        <v>1492683.028217</v>
      </c>
      <c r="U651" s="27">
        <v>6.8614933365549552E-2</v>
      </c>
      <c r="V651" s="30" t="s">
        <v>4748</v>
      </c>
      <c r="W651" s="32" t="s">
        <v>2001</v>
      </c>
      <c r="X651" s="30">
        <v>142618.99369900001</v>
      </c>
      <c r="Y651" s="32" t="s">
        <v>2001</v>
      </c>
      <c r="Z651" s="30">
        <v>152375.315087</v>
      </c>
      <c r="AA651" s="32">
        <v>6.8408289351633456E-2</v>
      </c>
      <c r="AB651" s="30" t="s">
        <v>4748</v>
      </c>
      <c r="AC651" s="27" t="s">
        <v>2001</v>
      </c>
      <c r="AD651" s="30" t="s">
        <v>4748</v>
      </c>
      <c r="AE651" s="27" t="s">
        <v>2001</v>
      </c>
      <c r="AF651" s="30">
        <v>2721</v>
      </c>
      <c r="AG651" s="27" t="s">
        <v>4748</v>
      </c>
      <c r="AH651" s="25" t="s">
        <v>4748</v>
      </c>
      <c r="AI651" s="25" t="s">
        <v>4748</v>
      </c>
      <c r="AJ651" s="25">
        <v>12.272683731114142</v>
      </c>
      <c r="AK651" s="25" t="s">
        <v>4748</v>
      </c>
      <c r="AL651" s="25" t="s">
        <v>4748</v>
      </c>
      <c r="AM651" s="25">
        <v>21.771499033489597</v>
      </c>
      <c r="AN651" s="49" t="s">
        <v>4748</v>
      </c>
      <c r="AO651" s="49">
        <v>56.047960832510157</v>
      </c>
      <c r="AP651" s="49">
        <v>53.370186461260325</v>
      </c>
      <c r="AQ651" s="49" t="s">
        <v>4748</v>
      </c>
      <c r="AR651" s="49">
        <v>57.766325699457887</v>
      </c>
      <c r="AS651" s="49">
        <v>44.02108727117826</v>
      </c>
      <c r="AT651" s="28" t="s">
        <v>4748</v>
      </c>
      <c r="AU651" s="28" t="s">
        <v>4748</v>
      </c>
      <c r="AV651" s="28">
        <v>1400</v>
      </c>
    </row>
    <row r="652" spans="1:48" x14ac:dyDescent="0.25">
      <c r="A652" s="162">
        <v>649</v>
      </c>
      <c r="B652" s="3" t="s">
        <v>158</v>
      </c>
      <c r="C652" s="3" t="s">
        <v>1</v>
      </c>
      <c r="D652" s="28">
        <v>31000</v>
      </c>
      <c r="E652" s="25">
        <v>-4.9079750000000004</v>
      </c>
      <c r="F652" s="25">
        <v>2.8192370000000002</v>
      </c>
      <c r="G652" s="25">
        <v>-3.5555560000000002</v>
      </c>
      <c r="H652" s="28">
        <v>12834723943000</v>
      </c>
      <c r="I652" s="51">
        <v>414.02339999999998</v>
      </c>
      <c r="J652" s="51">
        <v>73.275030000000001</v>
      </c>
      <c r="K652" s="28">
        <v>241750.5</v>
      </c>
      <c r="L652" s="28">
        <v>7647200000</v>
      </c>
      <c r="M652" s="51">
        <v>15.693542366666696</v>
      </c>
      <c r="N652" s="51">
        <v>1.8424128309813228</v>
      </c>
      <c r="O652" s="51">
        <v>0.82265440000000001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9">
        <v>32.158641997898997</v>
      </c>
      <c r="AO652" s="49">
        <v>24.91765034350929</v>
      </c>
      <c r="AP652" s="49">
        <v>33.907469014842981</v>
      </c>
      <c r="AQ652" s="49">
        <v>69.926174471947476</v>
      </c>
      <c r="AR652" s="49">
        <v>43.073249729920597</v>
      </c>
      <c r="AS652" s="49">
        <v>26.776265595766635</v>
      </c>
      <c r="AT652" s="28">
        <v>956.01167076923082</v>
      </c>
      <c r="AU652" s="28">
        <v>874.19999999999993</v>
      </c>
      <c r="AV652" s="28" t="s">
        <v>4748</v>
      </c>
    </row>
    <row r="653" spans="1:48" x14ac:dyDescent="0.25">
      <c r="A653" s="162">
        <v>650</v>
      </c>
      <c r="B653" s="3" t="s">
        <v>436</v>
      </c>
      <c r="C653" s="3" t="s">
        <v>694</v>
      </c>
      <c r="D653" s="28">
        <v>3500</v>
      </c>
      <c r="E653" s="25">
        <v>12.903230000000001</v>
      </c>
      <c r="F653" s="25">
        <v>-5.405405</v>
      </c>
      <c r="G653" s="25">
        <v>45.833329999999997</v>
      </c>
      <c r="H653" s="28">
        <v>24850000000</v>
      </c>
      <c r="I653" s="51">
        <v>7.1</v>
      </c>
      <c r="J653" s="51">
        <v>70.980279999999993</v>
      </c>
      <c r="K653" s="28">
        <v>15833.5</v>
      </c>
      <c r="L653" s="28">
        <v>56420500</v>
      </c>
      <c r="M653" s="51">
        <v>2.6458843008136279</v>
      </c>
      <c r="N653" s="51">
        <v>0.29472445168482053</v>
      </c>
      <c r="O653" s="51">
        <v>0.67802220000000002</v>
      </c>
      <c r="P653" s="30">
        <v>88789.123286999995</v>
      </c>
      <c r="Q653" s="27" t="s">
        <v>2001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2001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2001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4748</v>
      </c>
      <c r="AI653" s="25">
        <v>0.77429157255874193</v>
      </c>
      <c r="AJ653" s="25">
        <v>1.0494136422235429</v>
      </c>
      <c r="AK653" s="25" t="s">
        <v>4748</v>
      </c>
      <c r="AL653" s="25">
        <v>1.0309949311776263</v>
      </c>
      <c r="AM653" s="25">
        <v>1.1914687961882344</v>
      </c>
      <c r="AN653" s="49">
        <v>14.452858646346012</v>
      </c>
      <c r="AO653" s="49">
        <v>12.527661296377101</v>
      </c>
      <c r="AP653" s="49">
        <v>4.3762089559896129</v>
      </c>
      <c r="AQ653" s="49">
        <v>27.548085990825733</v>
      </c>
      <c r="AR653" s="49">
        <v>5.2111863982218676</v>
      </c>
      <c r="AS653" s="49">
        <v>5.1906904082160432</v>
      </c>
      <c r="AT653" s="28">
        <v>500</v>
      </c>
      <c r="AU653" s="28">
        <v>0</v>
      </c>
      <c r="AV653" s="28" t="s">
        <v>4748</v>
      </c>
    </row>
    <row r="654" spans="1:48" x14ac:dyDescent="0.25">
      <c r="A654" s="162">
        <v>651</v>
      </c>
      <c r="B654" s="3" t="s">
        <v>2965</v>
      </c>
      <c r="C654" s="3" t="s">
        <v>2176</v>
      </c>
      <c r="D654" s="28">
        <v>7500</v>
      </c>
      <c r="E654" s="25">
        <v>-3.8461539999999999</v>
      </c>
      <c r="F654" s="25">
        <v>-38.524590000000003</v>
      </c>
      <c r="G654" s="25">
        <v>25</v>
      </c>
      <c r="H654" s="28">
        <v>190725000000</v>
      </c>
      <c r="I654" s="51">
        <v>25.43</v>
      </c>
      <c r="J654" s="51">
        <v>4.803382</v>
      </c>
      <c r="K654" s="28">
        <v>110</v>
      </c>
      <c r="L654" s="28">
        <v>807000</v>
      </c>
      <c r="M654" s="51">
        <v>6.2656641604010028</v>
      </c>
      <c r="N654" s="51">
        <v>0.66806604897315525</v>
      </c>
      <c r="O654" s="51" t="s">
        <v>4942</v>
      </c>
      <c r="P654" s="30" t="s">
        <v>4748</v>
      </c>
      <c r="Q654" s="27" t="s">
        <v>2001</v>
      </c>
      <c r="R654" s="30">
        <v>3265809.2511700001</v>
      </c>
      <c r="S654" s="27" t="s">
        <v>2001</v>
      </c>
      <c r="T654" s="30">
        <v>3197058.9931689999</v>
      </c>
      <c r="U654" s="27">
        <v>-2.1051522827418616E-2</v>
      </c>
      <c r="V654" s="30" t="s">
        <v>4748</v>
      </c>
      <c r="W654" s="32" t="s">
        <v>2001</v>
      </c>
      <c r="X654" s="30">
        <v>14373.879599</v>
      </c>
      <c r="Y654" s="32" t="s">
        <v>2001</v>
      </c>
      <c r="Z654" s="30">
        <v>30431.35642</v>
      </c>
      <c r="AA654" s="32">
        <v>1.1171289358870884</v>
      </c>
      <c r="AB654" s="30" t="s">
        <v>4748</v>
      </c>
      <c r="AC654" s="27" t="s">
        <v>2001</v>
      </c>
      <c r="AD654" s="30">
        <v>565.23317299999997</v>
      </c>
      <c r="AE654" s="27" t="s">
        <v>2001</v>
      </c>
      <c r="AF654" s="30">
        <v>1197</v>
      </c>
      <c r="AG654" s="27">
        <v>1.1177101012080903</v>
      </c>
      <c r="AH654" s="25" t="s">
        <v>4748</v>
      </c>
      <c r="AI654" s="25" t="s">
        <v>4748</v>
      </c>
      <c r="AJ654" s="25">
        <v>3.0067559566243309</v>
      </c>
      <c r="AK654" s="25" t="s">
        <v>4748</v>
      </c>
      <c r="AL654" s="25" t="s">
        <v>4748</v>
      </c>
      <c r="AM654" s="25">
        <v>11.172093294175875</v>
      </c>
      <c r="AN654" s="49" t="s">
        <v>4748</v>
      </c>
      <c r="AO654" s="49">
        <v>8.5152618741395116</v>
      </c>
      <c r="AP654" s="49">
        <v>8.3966995220475571</v>
      </c>
      <c r="AQ654" s="49" t="s">
        <v>4748</v>
      </c>
      <c r="AR654" s="49">
        <v>194.60006350254116</v>
      </c>
      <c r="AS654" s="49">
        <v>233.09823347334796</v>
      </c>
      <c r="AT654" s="28" t="s">
        <v>4748</v>
      </c>
      <c r="AU654" s="28" t="s">
        <v>4748</v>
      </c>
      <c r="AV654" s="28" t="s">
        <v>4748</v>
      </c>
    </row>
    <row r="655" spans="1:48" x14ac:dyDescent="0.25">
      <c r="A655" s="162">
        <v>652</v>
      </c>
      <c r="B655" s="3" t="s">
        <v>2968</v>
      </c>
      <c r="C655" s="3" t="s">
        <v>2176</v>
      </c>
      <c r="D655" s="28">
        <v>16000</v>
      </c>
      <c r="E655" s="25">
        <v>18.518519999999999</v>
      </c>
      <c r="F655" s="25">
        <v>18.518519999999999</v>
      </c>
      <c r="G655" s="25">
        <v>-26.605499999999999</v>
      </c>
      <c r="H655" s="28">
        <v>23833168000</v>
      </c>
      <c r="I655" s="51">
        <v>1.4895699999999998</v>
      </c>
      <c r="J655" s="51">
        <v>97.393079999999998</v>
      </c>
      <c r="K655" s="28">
        <v>145</v>
      </c>
      <c r="L655" s="28">
        <v>1933500</v>
      </c>
      <c r="M655" s="51">
        <v>17.35357917570499</v>
      </c>
      <c r="N655" s="51">
        <v>0.5729994144605387</v>
      </c>
      <c r="O655" s="51" t="s">
        <v>4942</v>
      </c>
      <c r="P655" s="30" t="s">
        <v>4748</v>
      </c>
      <c r="Q655" s="27" t="s">
        <v>2001</v>
      </c>
      <c r="R655" s="30">
        <v>67071.123512999999</v>
      </c>
      <c r="S655" s="27" t="s">
        <v>2001</v>
      </c>
      <c r="T655" s="30">
        <v>38206.368950999997</v>
      </c>
      <c r="U655" s="27">
        <v>-0.43036038536621973</v>
      </c>
      <c r="V655" s="30" t="s">
        <v>4748</v>
      </c>
      <c r="W655" s="32" t="s">
        <v>2001</v>
      </c>
      <c r="X655" s="30">
        <v>14669.639025</v>
      </c>
      <c r="Y655" s="32" t="s">
        <v>2001</v>
      </c>
      <c r="Z655" s="30">
        <v>2539.8713349999998</v>
      </c>
      <c r="AA655" s="32">
        <v>-0.82686204270796637</v>
      </c>
      <c r="AB655" s="30" t="s">
        <v>4748</v>
      </c>
      <c r="AC655" s="27" t="s">
        <v>2001</v>
      </c>
      <c r="AD655" s="30">
        <v>7436</v>
      </c>
      <c r="AE655" s="27" t="s">
        <v>2001</v>
      </c>
      <c r="AF655" s="30">
        <v>922</v>
      </c>
      <c r="AG655" s="27">
        <v>-0.87600860677783754</v>
      </c>
      <c r="AH655" s="25" t="s">
        <v>4748</v>
      </c>
      <c r="AI655" s="25" t="s">
        <v>4748</v>
      </c>
      <c r="AJ655" s="25">
        <v>3.445973170993434</v>
      </c>
      <c r="AK655" s="25" t="s">
        <v>4748</v>
      </c>
      <c r="AL655" s="25" t="s">
        <v>4748</v>
      </c>
      <c r="AM655" s="25">
        <v>3.2277208939280664</v>
      </c>
      <c r="AN655" s="49" t="s">
        <v>4748</v>
      </c>
      <c r="AO655" s="49">
        <v>35.156150700874576</v>
      </c>
      <c r="AP655" s="49">
        <v>23.711144520481543</v>
      </c>
      <c r="AQ655" s="49" t="s">
        <v>4748</v>
      </c>
      <c r="AR655" s="49">
        <v>18.794539878479387</v>
      </c>
      <c r="AS655" s="49">
        <v>23.174529623674403</v>
      </c>
      <c r="AT655" s="28" t="s">
        <v>4748</v>
      </c>
      <c r="AU655" s="28" t="s">
        <v>4748</v>
      </c>
      <c r="AV655" s="28">
        <v>1300</v>
      </c>
    </row>
    <row r="656" spans="1:48" x14ac:dyDescent="0.25">
      <c r="A656" s="162">
        <v>653</v>
      </c>
      <c r="B656" s="3" t="s">
        <v>4741</v>
      </c>
      <c r="C656" s="3" t="s">
        <v>2176</v>
      </c>
      <c r="D656" s="28">
        <v>32000</v>
      </c>
      <c r="E656" s="25">
        <v>4.5751629999999999</v>
      </c>
      <c r="F656" s="25">
        <v>-31.91489</v>
      </c>
      <c r="G656" s="25">
        <v>13.879</v>
      </c>
      <c r="H656" s="28">
        <v>451849888000.00006</v>
      </c>
      <c r="I656" s="51">
        <v>14.12031</v>
      </c>
      <c r="J656" s="51">
        <v>60.435299999999998</v>
      </c>
      <c r="K656" s="28">
        <v>75</v>
      </c>
      <c r="L656" s="28">
        <v>2423000</v>
      </c>
      <c r="M656" s="51">
        <v>10.602268038238968</v>
      </c>
      <c r="N656" s="51">
        <v>1.4512323025642817</v>
      </c>
      <c r="O656" s="51">
        <v>0.4593545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9">
        <v>19.250561341216553</v>
      </c>
      <c r="AO656" s="49">
        <v>61.804620997482296</v>
      </c>
      <c r="AP656" s="49">
        <v>54.947638016836741</v>
      </c>
      <c r="AQ656" s="49">
        <v>1.4322635027816495</v>
      </c>
      <c r="AR656" s="49">
        <v>1.2263000965719539</v>
      </c>
      <c r="AS656" s="49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62">
        <v>654</v>
      </c>
      <c r="B657" s="3" t="s">
        <v>437</v>
      </c>
      <c r="C657" s="3" t="s">
        <v>694</v>
      </c>
      <c r="D657" s="28" t="s">
        <v>4942</v>
      </c>
      <c r="E657" s="25" t="s">
        <v>4942</v>
      </c>
      <c r="F657" s="25" t="s">
        <v>4942</v>
      </c>
      <c r="G657" s="25" t="s">
        <v>4942</v>
      </c>
      <c r="H657" s="28" t="s">
        <v>4942</v>
      </c>
      <c r="I657" s="51">
        <v>29.075499999999998</v>
      </c>
      <c r="J657" s="51">
        <v>79.587620000000001</v>
      </c>
      <c r="K657" s="28" t="s">
        <v>4942</v>
      </c>
      <c r="L657" s="28" t="s">
        <v>4942</v>
      </c>
      <c r="M657" s="51" t="s">
        <v>4942</v>
      </c>
      <c r="N657" s="51" t="s">
        <v>4942</v>
      </c>
      <c r="O657" s="51" t="s">
        <v>4942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4748</v>
      </c>
      <c r="AK657" s="25">
        <v>0.5639110863109501</v>
      </c>
      <c r="AL657" s="25">
        <v>-1.843768928168318E-2</v>
      </c>
      <c r="AM657" s="25" t="s">
        <v>4748</v>
      </c>
      <c r="AN657" s="49">
        <v>4.4264981625943056</v>
      </c>
      <c r="AO657" s="49">
        <v>2.1598807900431227</v>
      </c>
      <c r="AP657" s="49" t="s">
        <v>4748</v>
      </c>
      <c r="AQ657" s="49">
        <v>0.6683040519122927</v>
      </c>
      <c r="AR657" s="49">
        <v>3.9594764321918183</v>
      </c>
      <c r="AS657" s="49" t="s">
        <v>4748</v>
      </c>
      <c r="AT657" s="28">
        <v>0</v>
      </c>
      <c r="AU657" s="28" t="s">
        <v>4748</v>
      </c>
      <c r="AV657" s="28" t="s">
        <v>4748</v>
      </c>
    </row>
    <row r="658" spans="1:48" x14ac:dyDescent="0.25">
      <c r="A658" s="162">
        <v>655</v>
      </c>
      <c r="B658" s="3" t="s">
        <v>2971</v>
      </c>
      <c r="C658" s="3" t="s">
        <v>2176</v>
      </c>
      <c r="D658" s="6">
        <v>37800</v>
      </c>
      <c r="E658" s="171">
        <v>38.461539999999999</v>
      </c>
      <c r="F658" s="171">
        <v>285.71429999999998</v>
      </c>
      <c r="G658" s="171">
        <v>177.94120000000001</v>
      </c>
      <c r="H658" s="6">
        <v>64918098000.000008</v>
      </c>
      <c r="I658" s="154">
        <v>1.7174099999999999</v>
      </c>
      <c r="J658" s="154">
        <v>96.437359999999998</v>
      </c>
      <c r="K658" s="6">
        <v>30</v>
      </c>
      <c r="L658" s="6">
        <v>940000</v>
      </c>
      <c r="M658" s="154">
        <v>8.8941176470588239</v>
      </c>
      <c r="N658" s="154">
        <v>1.9117712634712152</v>
      </c>
      <c r="O658" s="154" t="s">
        <v>4942</v>
      </c>
      <c r="P658" s="172">
        <v>182233.91843699999</v>
      </c>
      <c r="Q658" s="168" t="s">
        <v>2001</v>
      </c>
      <c r="R658" s="172" t="s">
        <v>4748</v>
      </c>
      <c r="S658" s="168" t="s">
        <v>2001</v>
      </c>
      <c r="T658" s="172">
        <v>143518.87469699999</v>
      </c>
      <c r="U658" s="168" t="s">
        <v>4748</v>
      </c>
      <c r="V658" s="172">
        <v>15551.609176</v>
      </c>
      <c r="W658" s="173" t="s">
        <v>2001</v>
      </c>
      <c r="X658" s="172" t="s">
        <v>4748</v>
      </c>
      <c r="Y658" s="173" t="s">
        <v>2001</v>
      </c>
      <c r="Z658" s="172">
        <v>7299.7691960000002</v>
      </c>
      <c r="AA658" s="173" t="s">
        <v>4748</v>
      </c>
      <c r="AB658" s="172">
        <v>8182</v>
      </c>
      <c r="AC658" s="168" t="s">
        <v>2001</v>
      </c>
      <c r="AD658" s="172" t="s">
        <v>4748</v>
      </c>
      <c r="AE658" s="168" t="s">
        <v>2001</v>
      </c>
      <c r="AF658" s="172">
        <v>4250</v>
      </c>
      <c r="AG658" s="168" t="s">
        <v>4748</v>
      </c>
      <c r="AH658" s="171" t="s">
        <v>4748</v>
      </c>
      <c r="AI658" s="171" t="s">
        <v>4748</v>
      </c>
      <c r="AJ658" s="171" t="s">
        <v>4748</v>
      </c>
      <c r="AK658" s="171" t="s">
        <v>4748</v>
      </c>
      <c r="AL658" s="171" t="s">
        <v>4748</v>
      </c>
      <c r="AM658" s="171" t="s">
        <v>4748</v>
      </c>
      <c r="AN658" s="170">
        <v>27.525091927022793</v>
      </c>
      <c r="AO658" s="170" t="s">
        <v>4748</v>
      </c>
      <c r="AP658" s="170">
        <v>19.185792213137777</v>
      </c>
      <c r="AQ658" s="170">
        <v>0</v>
      </c>
      <c r="AR658" s="170" t="s">
        <v>4748</v>
      </c>
      <c r="AS658" s="170">
        <v>0</v>
      </c>
      <c r="AT658" s="6" t="s">
        <v>4748</v>
      </c>
      <c r="AU658" s="6" t="s">
        <v>4748</v>
      </c>
      <c r="AV658" s="6" t="s">
        <v>4748</v>
      </c>
    </row>
    <row r="659" spans="1:48" x14ac:dyDescent="0.25">
      <c r="A659" s="162">
        <v>656</v>
      </c>
      <c r="B659" s="3" t="s">
        <v>438</v>
      </c>
      <c r="C659" s="3" t="s">
        <v>2176</v>
      </c>
      <c r="D659" s="6">
        <v>200</v>
      </c>
      <c r="E659" s="171">
        <v>-50</v>
      </c>
      <c r="F659" s="171">
        <v>-33.333329999999997</v>
      </c>
      <c r="G659" s="171">
        <v>-50</v>
      </c>
      <c r="H659" s="6">
        <v>2400000000.0000005</v>
      </c>
      <c r="I659" s="154">
        <v>12</v>
      </c>
      <c r="J659" s="154">
        <v>100</v>
      </c>
      <c r="K659" s="6">
        <v>2425</v>
      </c>
      <c r="L659" s="6">
        <v>726500</v>
      </c>
      <c r="M659" s="154" t="s">
        <v>4942</v>
      </c>
      <c r="N659" s="154">
        <v>5.1805587307337926E-2</v>
      </c>
      <c r="O659" s="154">
        <v>-0.48850460000000001</v>
      </c>
      <c r="P659" s="172">
        <v>21856.258249999999</v>
      </c>
      <c r="Q659" s="168">
        <v>-0.11459091892149065</v>
      </c>
      <c r="R659" s="172">
        <v>19529.6198</v>
      </c>
      <c r="S659" s="168">
        <v>-0.10645181912599333</v>
      </c>
      <c r="T659" s="172">
        <v>1046.25</v>
      </c>
      <c r="U659" s="168">
        <v>-0.94642752850723699</v>
      </c>
      <c r="V659" s="172">
        <v>-2740.359242</v>
      </c>
      <c r="W659" s="173">
        <v>-5.3135553287031332</v>
      </c>
      <c r="X659" s="172">
        <v>-57274.509454999999</v>
      </c>
      <c r="Y659" s="173">
        <v>19.900365389028071</v>
      </c>
      <c r="Z659" s="172">
        <v>-13372.080823</v>
      </c>
      <c r="AA659" s="173">
        <v>-0.76652648882996877</v>
      </c>
      <c r="AB659" s="172">
        <v>-228.36327</v>
      </c>
      <c r="AC659" s="168">
        <v>-4.3096126086956517</v>
      </c>
      <c r="AD659" s="172">
        <v>-4773</v>
      </c>
      <c r="AE659" s="168">
        <v>19.900909327493867</v>
      </c>
      <c r="AF659" s="172">
        <v>-1114</v>
      </c>
      <c r="AG659" s="168">
        <v>-0.76660381311544101</v>
      </c>
      <c r="AH659" s="171">
        <v>-1.4941235597269276</v>
      </c>
      <c r="AI659" s="171">
        <v>-34.273573744338229</v>
      </c>
      <c r="AJ659" s="171">
        <v>-10.157153223958767</v>
      </c>
      <c r="AK659" s="171">
        <v>-2.3105712697200422</v>
      </c>
      <c r="AL659" s="171">
        <v>-64.648654689718626</v>
      </c>
      <c r="AM659" s="171">
        <v>-25.102361582101381</v>
      </c>
      <c r="AN659" s="170">
        <v>7.4654978191429411</v>
      </c>
      <c r="AO659" s="170">
        <v>5.1178418230138911</v>
      </c>
      <c r="AP659" s="170">
        <v>28.998948626045408</v>
      </c>
      <c r="AQ659" s="170">
        <v>17.738388221472452</v>
      </c>
      <c r="AR659" s="170">
        <v>34.665911639847238</v>
      </c>
      <c r="AS659" s="170">
        <v>45.998446780095854</v>
      </c>
      <c r="AT659" s="6">
        <v>0</v>
      </c>
      <c r="AU659" s="6" t="s">
        <v>4748</v>
      </c>
      <c r="AV659" s="6" t="s">
        <v>4748</v>
      </c>
    </row>
    <row r="660" spans="1:48" x14ac:dyDescent="0.25">
      <c r="A660" s="162">
        <v>657</v>
      </c>
      <c r="B660" s="3" t="s">
        <v>159</v>
      </c>
      <c r="C660" s="3" t="s">
        <v>1</v>
      </c>
      <c r="D660" s="6">
        <v>10200</v>
      </c>
      <c r="E660" s="171">
        <v>-0.97087380000000001</v>
      </c>
      <c r="F660" s="171">
        <v>0.99009899999999995</v>
      </c>
      <c r="G660" s="171">
        <v>0.99009899999999995</v>
      </c>
      <c r="H660" s="6">
        <v>408523219200</v>
      </c>
      <c r="I660" s="154">
        <v>40.051299999999998</v>
      </c>
      <c r="J660" s="154">
        <v>45.939689999999999</v>
      </c>
      <c r="K660" s="6">
        <v>8885</v>
      </c>
      <c r="L660" s="6">
        <v>91355150</v>
      </c>
      <c r="M660" s="154">
        <v>248.49873266864427</v>
      </c>
      <c r="N660" s="154">
        <v>0.67987002569471444</v>
      </c>
      <c r="O660" s="154">
        <v>0.37630200000000003</v>
      </c>
      <c r="P660" s="172">
        <v>3112909.892833</v>
      </c>
      <c r="Q660" s="168">
        <v>0.1602632508427706</v>
      </c>
      <c r="R660" s="172">
        <v>3457951.4083500002</v>
      </c>
      <c r="S660" s="168">
        <v>0.11084211474010397</v>
      </c>
      <c r="T660" s="172">
        <v>3764340.151629</v>
      </c>
      <c r="U660" s="168">
        <v>8.8604120503010947E-2</v>
      </c>
      <c r="V660" s="172">
        <v>89211.732527</v>
      </c>
      <c r="W660" s="173">
        <v>0.25522513572223571</v>
      </c>
      <c r="X660" s="172">
        <v>65355.722199999997</v>
      </c>
      <c r="Y660" s="173">
        <v>-0.26740888951775443</v>
      </c>
      <c r="Z660" s="172">
        <v>44346.549262</v>
      </c>
      <c r="AA660" s="173">
        <v>-0.32145881386955277</v>
      </c>
      <c r="AB660" s="172">
        <v>1664</v>
      </c>
      <c r="AC660" s="168">
        <v>0.25203097256161788</v>
      </c>
      <c r="AD660" s="172">
        <v>1113</v>
      </c>
      <c r="AE660" s="168">
        <v>-0.33112980769230771</v>
      </c>
      <c r="AF660" s="172">
        <v>702</v>
      </c>
      <c r="AG660" s="168">
        <v>-0.3692722371967655</v>
      </c>
      <c r="AH660" s="171">
        <v>6.5561201159951219</v>
      </c>
      <c r="AI660" s="171">
        <v>4.1673714029275954</v>
      </c>
      <c r="AJ660" s="171">
        <v>2.5448717482807015</v>
      </c>
      <c r="AK660" s="171">
        <v>11.750315257122837</v>
      </c>
      <c r="AL660" s="171">
        <v>7.5672699328889728</v>
      </c>
      <c r="AM660" s="171">
        <v>4.6955906042084239</v>
      </c>
      <c r="AN660" s="170">
        <v>5.8147760465455551</v>
      </c>
      <c r="AO660" s="170">
        <v>5.4971735101015611</v>
      </c>
      <c r="AP660" s="170">
        <v>5.1181545814775848</v>
      </c>
      <c r="AQ660" s="170">
        <v>76.902235084695164</v>
      </c>
      <c r="AR660" s="170">
        <v>116.90372691303075</v>
      </c>
      <c r="AS660" s="170">
        <v>120.60314279242057</v>
      </c>
      <c r="AT660" s="6">
        <v>1000</v>
      </c>
      <c r="AU660" s="6">
        <v>1000</v>
      </c>
      <c r="AV660" s="6">
        <v>500</v>
      </c>
    </row>
    <row r="661" spans="1:48" x14ac:dyDescent="0.25">
      <c r="A661" s="162">
        <v>658</v>
      </c>
      <c r="B661" s="3" t="s">
        <v>4125</v>
      </c>
      <c r="C661" s="3" t="s">
        <v>694</v>
      </c>
      <c r="D661" s="28">
        <v>14900</v>
      </c>
      <c r="E661" s="25">
        <v>2.7586210000000002</v>
      </c>
      <c r="F661" s="25">
        <v>37.962960000000002</v>
      </c>
      <c r="G661" s="25">
        <v>14.61538</v>
      </c>
      <c r="H661" s="28">
        <v>159430000000</v>
      </c>
      <c r="I661" s="51">
        <v>10.7</v>
      </c>
      <c r="J661" s="51">
        <v>100</v>
      </c>
      <c r="K661" s="28">
        <v>10600</v>
      </c>
      <c r="L661" s="28">
        <v>151209000</v>
      </c>
      <c r="M661" s="51">
        <v>5.7617942768754835</v>
      </c>
      <c r="N661" s="51">
        <v>0.94141769215699811</v>
      </c>
      <c r="O661" s="51" t="s">
        <v>4942</v>
      </c>
      <c r="P661" s="30" t="s">
        <v>4748</v>
      </c>
      <c r="Q661" s="27" t="s">
        <v>2001</v>
      </c>
      <c r="R661" s="30">
        <v>904386.73545200005</v>
      </c>
      <c r="S661" s="27" t="s">
        <v>2001</v>
      </c>
      <c r="T661" s="30">
        <v>1110689.906372</v>
      </c>
      <c r="U661" s="27">
        <v>0.22811388406409175</v>
      </c>
      <c r="V661" s="30" t="s">
        <v>4748</v>
      </c>
      <c r="W661" s="32" t="s">
        <v>2001</v>
      </c>
      <c r="X661" s="30">
        <v>28887.296837000002</v>
      </c>
      <c r="Y661" s="32" t="s">
        <v>2001</v>
      </c>
      <c r="Z661" s="30">
        <v>26478.605545999999</v>
      </c>
      <c r="AA661" s="32">
        <v>-8.3382370617483839E-2</v>
      </c>
      <c r="AB661" s="30" t="s">
        <v>4748</v>
      </c>
      <c r="AC661" s="27" t="s">
        <v>2001</v>
      </c>
      <c r="AD661" s="30">
        <v>3903</v>
      </c>
      <c r="AE661" s="27" t="s">
        <v>2001</v>
      </c>
      <c r="AF661" s="30">
        <v>2103.4677040000001</v>
      </c>
      <c r="AG661" s="27">
        <v>-0.46106387291826795</v>
      </c>
      <c r="AH661" s="25" t="s">
        <v>4748</v>
      </c>
      <c r="AI661" s="25" t="s">
        <v>4748</v>
      </c>
      <c r="AJ661" s="25">
        <v>5.2167650221618445</v>
      </c>
      <c r="AK661" s="25" t="s">
        <v>4748</v>
      </c>
      <c r="AL661" s="25" t="s">
        <v>4748</v>
      </c>
      <c r="AM661" s="25">
        <v>16.589972625633941</v>
      </c>
      <c r="AN661" s="49" t="s">
        <v>4748</v>
      </c>
      <c r="AO661" s="49">
        <v>9.2039176924016193</v>
      </c>
      <c r="AP661" s="49">
        <v>8.2700018232843782</v>
      </c>
      <c r="AQ661" s="49" t="s">
        <v>4748</v>
      </c>
      <c r="AR661" s="49">
        <v>200.2214928831639</v>
      </c>
      <c r="AS661" s="49">
        <v>130.86492308570422</v>
      </c>
      <c r="AT661" s="28" t="s">
        <v>4748</v>
      </c>
      <c r="AU661" s="28" t="s">
        <v>4748</v>
      </c>
      <c r="AV661" s="28">
        <v>1500</v>
      </c>
    </row>
    <row r="662" spans="1:48" x14ac:dyDescent="0.25">
      <c r="A662" s="162">
        <v>659</v>
      </c>
      <c r="B662" s="3" t="s">
        <v>2974</v>
      </c>
      <c r="C662" s="3" t="s">
        <v>2176</v>
      </c>
      <c r="D662" s="6">
        <v>23600</v>
      </c>
      <c r="E662" s="171">
        <v>-12.59259</v>
      </c>
      <c r="F662" s="171">
        <v>-1.6666669999999999</v>
      </c>
      <c r="G662" s="171" t="s">
        <v>4942</v>
      </c>
      <c r="H662" s="6">
        <v>612500240000</v>
      </c>
      <c r="I662" s="154">
        <v>25.953399999999998</v>
      </c>
      <c r="J662" s="154" t="s">
        <v>4942</v>
      </c>
      <c r="K662" s="6">
        <v>65</v>
      </c>
      <c r="L662" s="6">
        <v>1563000</v>
      </c>
      <c r="M662" s="154">
        <v>20.829655781112091</v>
      </c>
      <c r="N662" s="154">
        <v>2.028542468140631</v>
      </c>
      <c r="O662" s="154" t="s">
        <v>4942</v>
      </c>
      <c r="P662" s="172">
        <v>240602.56773099999</v>
      </c>
      <c r="Q662" s="168" t="s">
        <v>2001</v>
      </c>
      <c r="R662" s="172">
        <v>260052.305567</v>
      </c>
      <c r="S662" s="168">
        <v>8.0837615406271768E-2</v>
      </c>
      <c r="T662" s="172">
        <v>312108.051431</v>
      </c>
      <c r="U662" s="168">
        <v>0.20017413708561921</v>
      </c>
      <c r="V662" s="172">
        <v>25362.949691000002</v>
      </c>
      <c r="W662" s="173" t="s">
        <v>2001</v>
      </c>
      <c r="X662" s="172">
        <v>27698.511446</v>
      </c>
      <c r="Y662" s="173">
        <v>9.2085572989515807E-2</v>
      </c>
      <c r="Z662" s="172">
        <v>29433.009121999999</v>
      </c>
      <c r="AA662" s="173">
        <v>6.2620609753037154E-2</v>
      </c>
      <c r="AB662" s="172">
        <v>810</v>
      </c>
      <c r="AC662" s="168" t="s">
        <v>2001</v>
      </c>
      <c r="AD662" s="172">
        <v>842</v>
      </c>
      <c r="AE662" s="168">
        <v>3.9506172839506082E-2</v>
      </c>
      <c r="AF662" s="172">
        <v>1133</v>
      </c>
      <c r="AG662" s="168">
        <v>0.34560570071258906</v>
      </c>
      <c r="AH662" s="171" t="s">
        <v>4748</v>
      </c>
      <c r="AI662" s="171">
        <v>5.1159535853247577</v>
      </c>
      <c r="AJ662" s="171">
        <v>5.3577877664052167</v>
      </c>
      <c r="AK662" s="171" t="s">
        <v>4748</v>
      </c>
      <c r="AL662" s="171">
        <v>7.4432524857267186</v>
      </c>
      <c r="AM662" s="171">
        <v>9.8275193250501847</v>
      </c>
      <c r="AN662" s="170">
        <v>16.48091754254828</v>
      </c>
      <c r="AO662" s="170">
        <v>15.292849535899922</v>
      </c>
      <c r="AP662" s="170">
        <v>14.678338096358933</v>
      </c>
      <c r="AQ662" s="170">
        <v>59.750144544517049</v>
      </c>
      <c r="AR662" s="170">
        <v>57.077082273004422</v>
      </c>
      <c r="AS662" s="170">
        <v>55.585047757543535</v>
      </c>
      <c r="AT662" s="6" t="s">
        <v>4748</v>
      </c>
      <c r="AU662" s="6">
        <v>700</v>
      </c>
      <c r="AV662" s="6">
        <v>720</v>
      </c>
    </row>
    <row r="663" spans="1:48" x14ac:dyDescent="0.25">
      <c r="A663" s="162">
        <v>660</v>
      </c>
      <c r="B663" s="3" t="s">
        <v>2977</v>
      </c>
      <c r="C663" s="3" t="s">
        <v>2176</v>
      </c>
      <c r="D663" s="6">
        <v>8700</v>
      </c>
      <c r="E663" s="171">
        <v>-29.26829</v>
      </c>
      <c r="F663" s="171">
        <v>-73.636359999999996</v>
      </c>
      <c r="G663" s="171">
        <v>-73.677160000000001</v>
      </c>
      <c r="H663" s="6">
        <v>85260000000</v>
      </c>
      <c r="I663" s="154">
        <v>9.7999999999999989</v>
      </c>
      <c r="J663" s="154">
        <v>43.609259999999999</v>
      </c>
      <c r="K663" s="6">
        <v>30</v>
      </c>
      <c r="L663" s="6">
        <v>277000</v>
      </c>
      <c r="M663" s="154">
        <v>3.875505183404214</v>
      </c>
      <c r="N663" s="154">
        <v>0.44860338350580936</v>
      </c>
      <c r="O663" s="154" t="s">
        <v>4942</v>
      </c>
      <c r="P663" s="172">
        <v>285286.602189</v>
      </c>
      <c r="Q663" s="168" t="s">
        <v>2001</v>
      </c>
      <c r="R663" s="172">
        <v>300018.69420600001</v>
      </c>
      <c r="S663" s="168">
        <v>5.1639621012556702E-2</v>
      </c>
      <c r="T663" s="172">
        <v>294683.058089</v>
      </c>
      <c r="U663" s="168">
        <v>-1.7784345509271635E-2</v>
      </c>
      <c r="V663" s="172">
        <v>12654.514483999999</v>
      </c>
      <c r="W663" s="173" t="s">
        <v>2001</v>
      </c>
      <c r="X663" s="172">
        <v>14002.771654</v>
      </c>
      <c r="Y663" s="173">
        <v>0.10654357160084627</v>
      </c>
      <c r="Z663" s="172">
        <v>12014.798580000001</v>
      </c>
      <c r="AA663" s="173">
        <v>-0.14196997016887863</v>
      </c>
      <c r="AB663" s="172">
        <v>2647.6480000000001</v>
      </c>
      <c r="AC663" s="168" t="s">
        <v>2001</v>
      </c>
      <c r="AD663" s="172">
        <v>3091.0720000000001</v>
      </c>
      <c r="AE663" s="168">
        <v>0.16747845635069303</v>
      </c>
      <c r="AF663" s="172">
        <v>2581</v>
      </c>
      <c r="AG663" s="168">
        <v>-0.16501459687771752</v>
      </c>
      <c r="AH663" s="171" t="s">
        <v>4748</v>
      </c>
      <c r="AI663" s="171">
        <v>11.169391263107533</v>
      </c>
      <c r="AJ663" s="171">
        <v>8.5569301038019532</v>
      </c>
      <c r="AK663" s="171" t="s">
        <v>4748</v>
      </c>
      <c r="AL663" s="171">
        <v>15.533817173717162</v>
      </c>
      <c r="AM663" s="171">
        <v>10.576815031845033</v>
      </c>
      <c r="AN663" s="170">
        <v>8.9857672166521514</v>
      </c>
      <c r="AO663" s="170">
        <v>9.4152558535584454</v>
      </c>
      <c r="AP663" s="170">
        <v>10.809221055857165</v>
      </c>
      <c r="AQ663" s="170">
        <v>0</v>
      </c>
      <c r="AR663" s="170">
        <v>0</v>
      </c>
      <c r="AS663" s="170">
        <v>0</v>
      </c>
      <c r="AT663" s="6" t="s">
        <v>4748</v>
      </c>
      <c r="AU663" s="6">
        <v>1984</v>
      </c>
      <c r="AV663" s="6">
        <v>1500</v>
      </c>
    </row>
    <row r="664" spans="1:48" x14ac:dyDescent="0.25">
      <c r="A664" s="162">
        <v>661</v>
      </c>
      <c r="B664" s="3" t="s">
        <v>439</v>
      </c>
      <c r="C664" s="3" t="s">
        <v>694</v>
      </c>
      <c r="D664" s="28">
        <v>9100</v>
      </c>
      <c r="E664" s="25">
        <v>-4.2105259999999998</v>
      </c>
      <c r="F664" s="25">
        <v>-7.1428570000000002</v>
      </c>
      <c r="G664" s="25">
        <v>-24.16667</v>
      </c>
      <c r="H664" s="28">
        <v>42699930000</v>
      </c>
      <c r="I664" s="51">
        <v>4.6922999999999995</v>
      </c>
      <c r="J664" s="51">
        <v>72.544330000000002</v>
      </c>
      <c r="K664" s="28">
        <v>3199</v>
      </c>
      <c r="L664" s="28">
        <v>29133500</v>
      </c>
      <c r="M664" s="51" t="s">
        <v>4942</v>
      </c>
      <c r="N664" s="51">
        <v>0.62564503351367606</v>
      </c>
      <c r="O664" s="51">
        <v>0.36307099999999998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9">
        <v>-0.71691407530567464</v>
      </c>
      <c r="AO664" s="49">
        <v>13.18621193269578</v>
      </c>
      <c r="AP664" s="49">
        <v>10.785766881775604</v>
      </c>
      <c r="AQ664" s="49">
        <v>82.424133672190209</v>
      </c>
      <c r="AR664" s="49">
        <v>67.619483447523862</v>
      </c>
      <c r="AS664" s="49">
        <v>27.085477783965462</v>
      </c>
      <c r="AT664" s="28">
        <v>0</v>
      </c>
      <c r="AU664" s="28" t="s">
        <v>4748</v>
      </c>
      <c r="AV664" s="28">
        <v>2000</v>
      </c>
    </row>
    <row r="665" spans="1:48" x14ac:dyDescent="0.25">
      <c r="A665" s="162">
        <v>662</v>
      </c>
      <c r="B665" s="3" t="s">
        <v>2980</v>
      </c>
      <c r="C665" s="3" t="s">
        <v>2176</v>
      </c>
      <c r="D665" s="28">
        <v>10700</v>
      </c>
      <c r="E665" s="25">
        <v>-0.92592589999999997</v>
      </c>
      <c r="F665" s="25">
        <v>-2.7272729999999998</v>
      </c>
      <c r="G665" s="25">
        <v>-0.24094840000000001</v>
      </c>
      <c r="H665" s="28">
        <v>3422885017200</v>
      </c>
      <c r="I665" s="51">
        <v>319.89580000000001</v>
      </c>
      <c r="J665" s="51">
        <v>99.777979999999999</v>
      </c>
      <c r="K665" s="28">
        <v>6240.75</v>
      </c>
      <c r="L665" s="28">
        <v>66473000</v>
      </c>
      <c r="M665" s="51">
        <v>18.252444794952684</v>
      </c>
      <c r="N665" s="51">
        <v>0.96509857678109301</v>
      </c>
      <c r="O665" s="51">
        <v>0.43527830000000001</v>
      </c>
      <c r="P665" s="30" t="s">
        <v>4748</v>
      </c>
      <c r="Q665" s="27" t="s">
        <v>2001</v>
      </c>
      <c r="R665" s="30">
        <v>2455202</v>
      </c>
      <c r="S665" s="27" t="s">
        <v>2001</v>
      </c>
      <c r="T665" s="30">
        <v>3021957</v>
      </c>
      <c r="U665" s="27">
        <v>0.23083844017722371</v>
      </c>
      <c r="V665" s="30" t="s">
        <v>4748</v>
      </c>
      <c r="W665" s="32" t="s">
        <v>2001</v>
      </c>
      <c r="X665" s="30">
        <v>120990</v>
      </c>
      <c r="Y665" s="32" t="s">
        <v>2001</v>
      </c>
      <c r="Z665" s="30">
        <v>201693</v>
      </c>
      <c r="AA665" s="32">
        <v>0.66702206793949914</v>
      </c>
      <c r="AB665" s="30" t="s">
        <v>4748</v>
      </c>
      <c r="AC665" s="27" t="s">
        <v>2001</v>
      </c>
      <c r="AD665" s="30">
        <v>368</v>
      </c>
      <c r="AE665" s="27" t="s">
        <v>2001</v>
      </c>
      <c r="AF665" s="30">
        <v>634</v>
      </c>
      <c r="AG665" s="27">
        <v>0.72282608695652173</v>
      </c>
      <c r="AH665" s="25" t="s">
        <v>4748</v>
      </c>
      <c r="AI665" s="25" t="s">
        <v>4748</v>
      </c>
      <c r="AJ665" s="25">
        <v>0.59515936284341309</v>
      </c>
      <c r="AK665" s="25" t="s">
        <v>4748</v>
      </c>
      <c r="AL665" s="25" t="s">
        <v>4748</v>
      </c>
      <c r="AM665" s="25">
        <v>5.4287169818796457</v>
      </c>
      <c r="AN665" s="49" t="s">
        <v>4748</v>
      </c>
      <c r="AO665" s="49" t="s">
        <v>4748</v>
      </c>
      <c r="AP665" s="49" t="s">
        <v>4748</v>
      </c>
      <c r="AQ665" s="49" t="s">
        <v>4748</v>
      </c>
      <c r="AR665" s="49">
        <v>109.3498114977737</v>
      </c>
      <c r="AS665" s="49">
        <v>197.88388153273019</v>
      </c>
      <c r="AT665" s="28" t="s">
        <v>4748</v>
      </c>
      <c r="AU665" s="28" t="s">
        <v>4748</v>
      </c>
      <c r="AV665" s="28">
        <v>0</v>
      </c>
    </row>
    <row r="666" spans="1:48" x14ac:dyDescent="0.25">
      <c r="A666" s="162">
        <v>663</v>
      </c>
      <c r="B666" s="3" t="s">
        <v>440</v>
      </c>
      <c r="C666" s="3" t="s">
        <v>694</v>
      </c>
      <c r="D666" s="28">
        <v>1600</v>
      </c>
      <c r="E666" s="25">
        <v>-5.8823530000000002</v>
      </c>
      <c r="F666" s="25">
        <v>-5.8823530000000002</v>
      </c>
      <c r="G666" s="25">
        <v>-23.809519999999999</v>
      </c>
      <c r="H666" s="28">
        <v>264564097600.00003</v>
      </c>
      <c r="I666" s="51">
        <v>165.3526</v>
      </c>
      <c r="J666" s="51">
        <v>93.15549</v>
      </c>
      <c r="K666" s="28">
        <v>595032</v>
      </c>
      <c r="L666" s="28">
        <v>1006060000</v>
      </c>
      <c r="M666" s="51">
        <v>22.233933946928765</v>
      </c>
      <c r="N666" s="51">
        <v>0.15298658570508689</v>
      </c>
      <c r="O666" s="51">
        <v>0.63280899999999995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9">
        <v>3.6935280466871223</v>
      </c>
      <c r="AO666" s="49">
        <v>4.7229511967589843</v>
      </c>
      <c r="AP666" s="49">
        <v>1.8611419452342459</v>
      </c>
      <c r="AQ666" s="49">
        <v>1.227709881748809</v>
      </c>
      <c r="AR666" s="49">
        <v>3.4304737714511866</v>
      </c>
      <c r="AS666" s="49">
        <v>2.3799034540331152</v>
      </c>
      <c r="AT666" s="28">
        <v>0</v>
      </c>
      <c r="AU666" s="28">
        <v>0</v>
      </c>
      <c r="AV666" s="28" t="s">
        <v>4748</v>
      </c>
    </row>
    <row r="667" spans="1:48" x14ac:dyDescent="0.25">
      <c r="A667" s="162">
        <v>664</v>
      </c>
      <c r="B667" s="3" t="s">
        <v>160</v>
      </c>
      <c r="C667" s="3" t="s">
        <v>1</v>
      </c>
      <c r="D667" s="28">
        <v>2750</v>
      </c>
      <c r="E667" s="25">
        <v>1.1029409999999999</v>
      </c>
      <c r="F667" s="25">
        <v>-2.8268550000000001</v>
      </c>
      <c r="G667" s="25">
        <v>-29.305910000000001</v>
      </c>
      <c r="H667" s="28">
        <v>156413969250</v>
      </c>
      <c r="I667" s="51">
        <v>56.877809999999997</v>
      </c>
      <c r="J667" s="51">
        <v>51.426540000000003</v>
      </c>
      <c r="K667" s="28">
        <v>140093.5</v>
      </c>
      <c r="L667" s="28">
        <v>391600000</v>
      </c>
      <c r="M667" s="51">
        <v>33.625782675245986</v>
      </c>
      <c r="N667" s="51">
        <v>0.26063324780797115</v>
      </c>
      <c r="O667" s="51">
        <v>0.43832490000000002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9">
        <v>22.168132929026363</v>
      </c>
      <c r="AO667" s="49">
        <v>19.117357643376675</v>
      </c>
      <c r="AP667" s="49">
        <v>20.761529967698145</v>
      </c>
      <c r="AQ667" s="49">
        <v>21.402064688754077</v>
      </c>
      <c r="AR667" s="49">
        <v>26.912196598047238</v>
      </c>
      <c r="AS667" s="49">
        <v>25.457969676958243</v>
      </c>
      <c r="AT667" s="28">
        <v>0</v>
      </c>
      <c r="AU667" s="28">
        <v>0</v>
      </c>
      <c r="AV667" s="28" t="s">
        <v>4748</v>
      </c>
    </row>
    <row r="668" spans="1:48" x14ac:dyDescent="0.25">
      <c r="A668" s="162">
        <v>665</v>
      </c>
      <c r="B668" s="3" t="s">
        <v>441</v>
      </c>
      <c r="C668" s="3" t="s">
        <v>694</v>
      </c>
      <c r="D668" s="6">
        <v>5600</v>
      </c>
      <c r="E668" s="171">
        <v>0</v>
      </c>
      <c r="F668" s="171">
        <v>-31.707319999999999</v>
      </c>
      <c r="G668" s="171">
        <v>-36.363639999999997</v>
      </c>
      <c r="H668" s="6">
        <v>55140747200.000008</v>
      </c>
      <c r="I668" s="154">
        <v>9.8465600000000002</v>
      </c>
      <c r="J668" s="154">
        <v>13.638450000000001</v>
      </c>
      <c r="K668" s="6">
        <v>0</v>
      </c>
      <c r="L668" s="6" t="s">
        <v>4942</v>
      </c>
      <c r="M668" s="154">
        <v>8.5560376870908854</v>
      </c>
      <c r="N668" s="154">
        <v>0.43214855467446056</v>
      </c>
      <c r="O668" s="154" t="s">
        <v>4942</v>
      </c>
      <c r="P668" s="172">
        <v>1902681.9275770001</v>
      </c>
      <c r="Q668" s="168">
        <v>0.48280154799789154</v>
      </c>
      <c r="R668" s="172">
        <v>1688737.6625940001</v>
      </c>
      <c r="S668" s="168">
        <v>-0.11244352609973574</v>
      </c>
      <c r="T668" s="172">
        <v>2243505.6141630001</v>
      </c>
      <c r="U668" s="168">
        <v>0.32851043939935815</v>
      </c>
      <c r="V668" s="172">
        <v>3259.607716</v>
      </c>
      <c r="W668" s="173">
        <v>0.52159898934174209</v>
      </c>
      <c r="X668" s="172">
        <v>5210.9453309999999</v>
      </c>
      <c r="Y668" s="173">
        <v>0.59864185663254199</v>
      </c>
      <c r="Z668" s="172">
        <v>12001.523105</v>
      </c>
      <c r="AA668" s="173">
        <v>1.3031374045708637</v>
      </c>
      <c r="AB668" s="172">
        <v>331</v>
      </c>
      <c r="AC668" s="168">
        <v>0.5183486238532109</v>
      </c>
      <c r="AD668" s="172">
        <v>529</v>
      </c>
      <c r="AE668" s="168">
        <v>0.59818731117824764</v>
      </c>
      <c r="AF668" s="172">
        <v>1219</v>
      </c>
      <c r="AG668" s="168">
        <v>1.3043478260869565</v>
      </c>
      <c r="AH668" s="171">
        <v>0.75794596836518013</v>
      </c>
      <c r="AI668" s="171">
        <v>0.98431136135501718</v>
      </c>
      <c r="AJ668" s="171">
        <v>1.8124614626180529</v>
      </c>
      <c r="AK668" s="171">
        <v>2.7905546944130108</v>
      </c>
      <c r="AL668" s="171">
        <v>4.4032577625105347</v>
      </c>
      <c r="AM668" s="171">
        <v>9.7594967961017272</v>
      </c>
      <c r="AN668" s="170">
        <v>4.8650379461941951</v>
      </c>
      <c r="AO668" s="170">
        <v>5.7939384970372103</v>
      </c>
      <c r="AP668" s="170">
        <v>4.4042525155375429</v>
      </c>
      <c r="AQ668" s="170">
        <v>197.73137058442231</v>
      </c>
      <c r="AR668" s="170">
        <v>275.9612122517434</v>
      </c>
      <c r="AS668" s="170">
        <v>458.53331657246741</v>
      </c>
      <c r="AT668" s="6">
        <v>250</v>
      </c>
      <c r="AU668" s="6">
        <v>400</v>
      </c>
      <c r="AV668" s="6">
        <v>400</v>
      </c>
    </row>
    <row r="669" spans="1:48" x14ac:dyDescent="0.25">
      <c r="A669" s="162">
        <v>666</v>
      </c>
      <c r="B669" s="3" t="s">
        <v>4079</v>
      </c>
      <c r="C669" s="3" t="s">
        <v>2176</v>
      </c>
      <c r="D669" s="28">
        <v>21300</v>
      </c>
      <c r="E669" s="25">
        <v>2.4038460000000001</v>
      </c>
      <c r="F669" s="25">
        <v>-11.618259999999999</v>
      </c>
      <c r="G669" s="25">
        <v>-11.983470000000001</v>
      </c>
      <c r="H669" s="28">
        <v>2209875000000</v>
      </c>
      <c r="I669" s="51">
        <v>103.75</v>
      </c>
      <c r="J669" s="51">
        <v>51.482320000000001</v>
      </c>
      <c r="K669" s="28">
        <v>39825</v>
      </c>
      <c r="L669" s="28">
        <v>831267500</v>
      </c>
      <c r="M669" s="51">
        <v>33.02325581395349</v>
      </c>
      <c r="N669" s="51">
        <v>1.9680945333857995</v>
      </c>
      <c r="O669" s="51" t="s">
        <v>4942</v>
      </c>
      <c r="P669" s="30" t="s">
        <v>4748</v>
      </c>
      <c r="Q669" s="27" t="s">
        <v>2001</v>
      </c>
      <c r="R669" s="30">
        <v>150575.64561499999</v>
      </c>
      <c r="S669" s="27" t="s">
        <v>2001</v>
      </c>
      <c r="T669" s="30">
        <v>407688.51620499999</v>
      </c>
      <c r="U669" s="27">
        <v>1.7075329117126963</v>
      </c>
      <c r="V669" s="30" t="s">
        <v>4748</v>
      </c>
      <c r="W669" s="32" t="s">
        <v>2001</v>
      </c>
      <c r="X669" s="30">
        <v>20536.488310000001</v>
      </c>
      <c r="Y669" s="32" t="s">
        <v>2001</v>
      </c>
      <c r="Z669" s="30">
        <v>26518.838245999999</v>
      </c>
      <c r="AA669" s="32">
        <v>0.29130345196783053</v>
      </c>
      <c r="AB669" s="30" t="s">
        <v>4748</v>
      </c>
      <c r="AC669" s="27" t="s">
        <v>2001</v>
      </c>
      <c r="AD669" s="30">
        <v>856</v>
      </c>
      <c r="AE669" s="27" t="s">
        <v>2001</v>
      </c>
      <c r="AF669" s="30">
        <v>645</v>
      </c>
      <c r="AG669" s="27">
        <v>-0.24649532710280375</v>
      </c>
      <c r="AH669" s="25" t="s">
        <v>4748</v>
      </c>
      <c r="AI669" s="25" t="s">
        <v>4748</v>
      </c>
      <c r="AJ669" s="25">
        <v>4.1857722585327339</v>
      </c>
      <c r="AK669" s="25" t="s">
        <v>4748</v>
      </c>
      <c r="AL669" s="25" t="s">
        <v>4748</v>
      </c>
      <c r="AM669" s="25">
        <v>6.1904854609697679</v>
      </c>
      <c r="AN669" s="49" t="s">
        <v>4748</v>
      </c>
      <c r="AO669" s="49">
        <v>12.721610799516803</v>
      </c>
      <c r="AP669" s="49">
        <v>10.218614190509079</v>
      </c>
      <c r="AQ669" s="49" t="s">
        <v>4748</v>
      </c>
      <c r="AR669" s="49">
        <v>8.0344207328577788</v>
      </c>
      <c r="AS669" s="49">
        <v>35.705717304005873</v>
      </c>
      <c r="AT669" s="28" t="s">
        <v>4748</v>
      </c>
      <c r="AU669" s="28" t="s">
        <v>4748</v>
      </c>
      <c r="AV669" s="28">
        <v>0</v>
      </c>
    </row>
    <row r="670" spans="1:48" x14ac:dyDescent="0.25">
      <c r="A670" s="162">
        <v>667</v>
      </c>
      <c r="B670" s="3" t="s">
        <v>161</v>
      </c>
      <c r="C670" s="3" t="s">
        <v>1</v>
      </c>
      <c r="D670" s="28">
        <v>29000</v>
      </c>
      <c r="E670" s="25">
        <v>0.34602080000000002</v>
      </c>
      <c r="F670" s="25">
        <v>-9.375</v>
      </c>
      <c r="G670" s="25">
        <v>-4.2904289999999996</v>
      </c>
      <c r="H670" s="28">
        <v>497640000000</v>
      </c>
      <c r="I670" s="51">
        <v>17.16</v>
      </c>
      <c r="J670" s="51">
        <v>22.28791</v>
      </c>
      <c r="K670" s="28">
        <v>1954</v>
      </c>
      <c r="L670" s="28">
        <v>57200000</v>
      </c>
      <c r="M670" s="51">
        <v>90.221461113976261</v>
      </c>
      <c r="N670" s="51">
        <v>2.4057591056737562</v>
      </c>
      <c r="O670" s="51">
        <v>0.74669640000000004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9">
        <v>26.87640860545314</v>
      </c>
      <c r="AO670" s="49">
        <v>16.292155263865503</v>
      </c>
      <c r="AP670" s="49">
        <v>3.6159703425977963</v>
      </c>
      <c r="AQ670" s="49">
        <v>1.1663151451985776</v>
      </c>
      <c r="AR670" s="49">
        <v>3.3324646321884992</v>
      </c>
      <c r="AS670" s="49">
        <v>0.45896588571468672</v>
      </c>
      <c r="AT670" s="28">
        <v>0</v>
      </c>
      <c r="AU670" s="28">
        <v>0</v>
      </c>
      <c r="AV670" s="28" t="s">
        <v>4748</v>
      </c>
    </row>
    <row r="671" spans="1:48" x14ac:dyDescent="0.25">
      <c r="A671" s="162">
        <v>668</v>
      </c>
      <c r="B671" s="3" t="s">
        <v>162</v>
      </c>
      <c r="C671" s="3" t="s">
        <v>1</v>
      </c>
      <c r="D671" s="6">
        <v>23750</v>
      </c>
      <c r="E671" s="171">
        <v>-15.02683</v>
      </c>
      <c r="F671" s="171">
        <v>-3.4552849999999999</v>
      </c>
      <c r="G671" s="171">
        <v>-30.886240000000001</v>
      </c>
      <c r="H671" s="6">
        <v>1277272197500</v>
      </c>
      <c r="I671" s="154">
        <v>53.779879999999999</v>
      </c>
      <c r="J671" s="154">
        <v>66.186000000000007</v>
      </c>
      <c r="K671" s="6">
        <v>373567.5</v>
      </c>
      <c r="L671" s="6">
        <v>9797450000</v>
      </c>
      <c r="M671" s="154">
        <v>3.3843640397808761</v>
      </c>
      <c r="N671" s="154">
        <v>1.2539699934250239</v>
      </c>
      <c r="O671" s="154">
        <v>0.74109510000000001</v>
      </c>
      <c r="P671" s="172">
        <v>737739.75829999999</v>
      </c>
      <c r="Q671" s="168">
        <v>0.18225934256304677</v>
      </c>
      <c r="R671" s="172">
        <v>849803.03826900001</v>
      </c>
      <c r="S671" s="168">
        <v>0.15190082777595104</v>
      </c>
      <c r="T671" s="172">
        <v>1094062.423772</v>
      </c>
      <c r="U671" s="168">
        <v>0.28743058626919282</v>
      </c>
      <c r="V671" s="172">
        <v>125307.921538</v>
      </c>
      <c r="W671" s="173">
        <v>0.29503796819864103</v>
      </c>
      <c r="X671" s="172">
        <v>205762.44388599999</v>
      </c>
      <c r="Y671" s="173">
        <v>0.64205455936480393</v>
      </c>
      <c r="Z671" s="172">
        <v>277208.57773000002</v>
      </c>
      <c r="AA671" s="173">
        <v>0.34722630862405496</v>
      </c>
      <c r="AB671" s="172">
        <v>2009.5454545454543</v>
      </c>
      <c r="AC671" s="168">
        <v>6.9066220238095166E-2</v>
      </c>
      <c r="AD671" s="172">
        <v>3561.8181818181815</v>
      </c>
      <c r="AE671" s="168">
        <v>0.772449672019905</v>
      </c>
      <c r="AF671" s="172">
        <v>4577.272727272727</v>
      </c>
      <c r="AG671" s="168">
        <v>0.28509443593670242</v>
      </c>
      <c r="AH671" s="171">
        <v>15.478403553801432</v>
      </c>
      <c r="AI671" s="171">
        <v>22.702309125839083</v>
      </c>
      <c r="AJ671" s="171">
        <v>23.060009887493074</v>
      </c>
      <c r="AK671" s="171">
        <v>20.494611316024699</v>
      </c>
      <c r="AL671" s="171">
        <v>32.374658838904061</v>
      </c>
      <c r="AM671" s="171">
        <v>34.457571449165933</v>
      </c>
      <c r="AN671" s="170">
        <v>35.752051308822615</v>
      </c>
      <c r="AO671" s="170">
        <v>40.37674709717696</v>
      </c>
      <c r="AP671" s="170">
        <v>39.684611313136642</v>
      </c>
      <c r="AQ671" s="170">
        <v>0</v>
      </c>
      <c r="AR671" s="170">
        <v>0</v>
      </c>
      <c r="AS671" s="170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62">
        <v>669</v>
      </c>
      <c r="B672" s="3" t="s">
        <v>442</v>
      </c>
      <c r="C672" s="3" t="s">
        <v>694</v>
      </c>
      <c r="D672" s="28">
        <v>6500</v>
      </c>
      <c r="E672" s="25">
        <v>20.370370000000001</v>
      </c>
      <c r="F672" s="25">
        <v>30</v>
      </c>
      <c r="G672" s="25">
        <v>58.536589999999997</v>
      </c>
      <c r="H672" s="28">
        <v>78000000000</v>
      </c>
      <c r="I672" s="51">
        <v>12</v>
      </c>
      <c r="J672" s="51">
        <v>20.213999999999999</v>
      </c>
      <c r="K672" s="28">
        <v>275</v>
      </c>
      <c r="L672" s="28">
        <v>1491500</v>
      </c>
      <c r="M672" s="51">
        <v>25.278098163628609</v>
      </c>
      <c r="N672" s="51">
        <v>0.74818316247463978</v>
      </c>
      <c r="O672" s="51">
        <v>-6.6398689999999996E-2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9">
        <v>17.215803529180064</v>
      </c>
      <c r="AO672" s="49">
        <v>13.941979648657076</v>
      </c>
      <c r="AP672" s="49">
        <v>8.9677162484754209</v>
      </c>
      <c r="AQ672" s="49">
        <v>13.228119749751993</v>
      </c>
      <c r="AR672" s="49">
        <v>12.635273708746638</v>
      </c>
      <c r="AS672" s="49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62">
        <v>670</v>
      </c>
      <c r="B673" s="3" t="s">
        <v>2983</v>
      </c>
      <c r="C673" s="3" t="s">
        <v>2176</v>
      </c>
      <c r="D673" s="28">
        <v>10000</v>
      </c>
      <c r="E673" s="25">
        <v>0</v>
      </c>
      <c r="F673" s="25">
        <v>0</v>
      </c>
      <c r="G673" s="25">
        <v>-34.210529999999999</v>
      </c>
      <c r="H673" s="28">
        <v>11975000000</v>
      </c>
      <c r="I673" s="51">
        <v>1.1975</v>
      </c>
      <c r="J673" s="51">
        <v>82.421710000000004</v>
      </c>
      <c r="K673" s="28">
        <v>205</v>
      </c>
      <c r="L673" s="28">
        <v>2050000</v>
      </c>
      <c r="M673" s="51">
        <v>4.9358341559723593</v>
      </c>
      <c r="N673" s="51">
        <v>0.82353282575524367</v>
      </c>
      <c r="O673" s="51" t="s">
        <v>4942</v>
      </c>
      <c r="P673" s="30" t="s">
        <v>4748</v>
      </c>
      <c r="Q673" s="27" t="s">
        <v>2001</v>
      </c>
      <c r="R673" s="30">
        <v>167911.04294700001</v>
      </c>
      <c r="S673" s="27" t="s">
        <v>2001</v>
      </c>
      <c r="T673" s="30">
        <v>130267.253496</v>
      </c>
      <c r="U673" s="27">
        <v>-0.2241888847232163</v>
      </c>
      <c r="V673" s="30" t="s">
        <v>4748</v>
      </c>
      <c r="W673" s="32" t="s">
        <v>2001</v>
      </c>
      <c r="X673" s="30">
        <v>2213.0215360000002</v>
      </c>
      <c r="Y673" s="32" t="s">
        <v>2001</v>
      </c>
      <c r="Z673" s="30">
        <v>2902.998689</v>
      </c>
      <c r="AA673" s="32">
        <v>0.31178058675701914</v>
      </c>
      <c r="AB673" s="30" t="s">
        <v>4748</v>
      </c>
      <c r="AC673" s="27" t="s">
        <v>2001</v>
      </c>
      <c r="AD673" s="30">
        <v>1521</v>
      </c>
      <c r="AE673" s="27" t="s">
        <v>2001</v>
      </c>
      <c r="AF673" s="30">
        <v>2026</v>
      </c>
      <c r="AG673" s="27">
        <v>0.33201840894148588</v>
      </c>
      <c r="AH673" s="25" t="s">
        <v>4748</v>
      </c>
      <c r="AI673" s="25" t="s">
        <v>4748</v>
      </c>
      <c r="AJ673" s="25">
        <v>6.6475804480933265</v>
      </c>
      <c r="AK673" s="25" t="s">
        <v>4748</v>
      </c>
      <c r="AL673" s="25" t="s">
        <v>4748</v>
      </c>
      <c r="AM673" s="25">
        <v>17.285400391632905</v>
      </c>
      <c r="AN673" s="49" t="s">
        <v>4748</v>
      </c>
      <c r="AO673" s="49">
        <v>12.19359450257398</v>
      </c>
      <c r="AP673" s="49">
        <v>14.920655492745782</v>
      </c>
      <c r="AQ673" s="49" t="s">
        <v>4748</v>
      </c>
      <c r="AR673" s="49">
        <v>246.32050509759432</v>
      </c>
      <c r="AS673" s="49">
        <v>47.186611316449763</v>
      </c>
      <c r="AT673" s="28" t="s">
        <v>4748</v>
      </c>
      <c r="AU673" s="28" t="s">
        <v>4748</v>
      </c>
      <c r="AV673" s="28">
        <v>1000</v>
      </c>
    </row>
    <row r="674" spans="1:48" x14ac:dyDescent="0.25">
      <c r="A674" s="162">
        <v>671</v>
      </c>
      <c r="B674" s="3" t="s">
        <v>163</v>
      </c>
      <c r="C674" s="3" t="s">
        <v>1</v>
      </c>
      <c r="D674" s="6">
        <v>1320</v>
      </c>
      <c r="E674" s="171">
        <v>-10.204079999999999</v>
      </c>
      <c r="F674" s="171">
        <v>15.78947</v>
      </c>
      <c r="G674" s="171">
        <v>-31.25</v>
      </c>
      <c r="H674" s="6">
        <v>75912771000.000015</v>
      </c>
      <c r="I674" s="154">
        <v>57.509679999999996</v>
      </c>
      <c r="J674" s="154">
        <v>44.905700000000003</v>
      </c>
      <c r="K674" s="6">
        <v>692382</v>
      </c>
      <c r="L674" s="6">
        <v>941350000</v>
      </c>
      <c r="M674" s="154" t="s">
        <v>4942</v>
      </c>
      <c r="N674" s="154">
        <v>0.12802390208565478</v>
      </c>
      <c r="O674" s="154">
        <v>0.70693980000000001</v>
      </c>
      <c r="P674" s="172">
        <v>100672.621461</v>
      </c>
      <c r="Q674" s="168">
        <v>-0.15328776079160367</v>
      </c>
      <c r="R674" s="172">
        <v>35038.077748000003</v>
      </c>
      <c r="S674" s="168">
        <v>-0.65196021282138217</v>
      </c>
      <c r="T674" s="172">
        <v>178221.82288299999</v>
      </c>
      <c r="U674" s="168">
        <v>4.0865182777663369</v>
      </c>
      <c r="V674" s="172">
        <v>6808.5514050000002</v>
      </c>
      <c r="W674" s="173">
        <v>-0.3951838985649524</v>
      </c>
      <c r="X674" s="172">
        <v>545.82493399999998</v>
      </c>
      <c r="Y674" s="173">
        <v>-0.91983244283076693</v>
      </c>
      <c r="Z674" s="172">
        <v>2912.8290390000002</v>
      </c>
      <c r="AA674" s="173">
        <v>4.336562801654642</v>
      </c>
      <c r="AB674" s="172">
        <v>246</v>
      </c>
      <c r="AC674" s="168">
        <v>-0.68249051343607214</v>
      </c>
      <c r="AD674" s="172">
        <v>19</v>
      </c>
      <c r="AE674" s="168">
        <v>-0.92276422764227639</v>
      </c>
      <c r="AF674" s="172">
        <v>63</v>
      </c>
      <c r="AG674" s="168">
        <v>2.3157894736842106</v>
      </c>
      <c r="AH674" s="171">
        <v>2.328388670008116</v>
      </c>
      <c r="AI674" s="171">
        <v>0.18170032958548624</v>
      </c>
      <c r="AJ674" s="171">
        <v>0.53724160933329768</v>
      </c>
      <c r="AK674" s="171">
        <v>2.3761802215626808</v>
      </c>
      <c r="AL674" s="171">
        <v>0.18557385186418804</v>
      </c>
      <c r="AM674" s="171">
        <v>0.6573182027431943</v>
      </c>
      <c r="AN674" s="170">
        <v>9.0698742443468205</v>
      </c>
      <c r="AO674" s="170">
        <v>2.169239738168538</v>
      </c>
      <c r="AP674" s="170">
        <v>4.7571023799738654</v>
      </c>
      <c r="AQ674" s="170">
        <v>0</v>
      </c>
      <c r="AR674" s="170">
        <v>0</v>
      </c>
      <c r="AS674" s="170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62">
        <v>672</v>
      </c>
      <c r="B675" s="3" t="s">
        <v>443</v>
      </c>
      <c r="C675" s="3" t="s">
        <v>694</v>
      </c>
      <c r="D675" s="28">
        <v>300</v>
      </c>
      <c r="E675" s="25">
        <v>-25</v>
      </c>
      <c r="F675" s="25">
        <v>0</v>
      </c>
      <c r="G675" s="25">
        <v>-62.5</v>
      </c>
      <c r="H675" s="28">
        <v>7166400000.000001</v>
      </c>
      <c r="I675" s="51">
        <v>23.887999999999998</v>
      </c>
      <c r="J675" s="51">
        <v>76.886300000000006</v>
      </c>
      <c r="K675" s="28">
        <v>47000</v>
      </c>
      <c r="L675" s="28">
        <v>13907500</v>
      </c>
      <c r="M675" s="51" t="s">
        <v>4942</v>
      </c>
      <c r="N675" s="51">
        <v>3.2301923866609135E-2</v>
      </c>
      <c r="O675" s="51">
        <v>0.77590170000000003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9">
        <v>3.8600703187120944</v>
      </c>
      <c r="AO675" s="49">
        <v>1.6995096566579826</v>
      </c>
      <c r="AP675" s="49">
        <v>0.3057114100317837</v>
      </c>
      <c r="AQ675" s="49">
        <v>3.5039093093924714</v>
      </c>
      <c r="AR675" s="49">
        <v>12.829248629767411</v>
      </c>
      <c r="AS675" s="49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62">
        <v>673</v>
      </c>
      <c r="B676" s="3" t="s">
        <v>444</v>
      </c>
      <c r="C676" s="3" t="s">
        <v>694</v>
      </c>
      <c r="D676" s="28">
        <v>2100</v>
      </c>
      <c r="E676" s="25">
        <v>-12.5</v>
      </c>
      <c r="F676" s="25">
        <v>90.909090000000006</v>
      </c>
      <c r="G676" s="25">
        <v>61.538460000000001</v>
      </c>
      <c r="H676" s="28">
        <v>63000000000</v>
      </c>
      <c r="I676" s="51">
        <v>30</v>
      </c>
      <c r="J676" s="51">
        <v>72.232669999999999</v>
      </c>
      <c r="K676" s="28">
        <v>43955</v>
      </c>
      <c r="L676" s="28">
        <v>98151000</v>
      </c>
      <c r="M676" s="51">
        <v>15.503621638632106</v>
      </c>
      <c r="N676" s="51">
        <v>0.20132985677587725</v>
      </c>
      <c r="O676" s="51">
        <v>0.8926364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9">
        <v>9.3754350335058518</v>
      </c>
      <c r="AO676" s="49">
        <v>4.115505924021134</v>
      </c>
      <c r="AP676" s="49">
        <v>-5.7709084099124563</v>
      </c>
      <c r="AQ676" s="49">
        <v>2.0178689156004883</v>
      </c>
      <c r="AR676" s="49">
        <v>0.41109983415958407</v>
      </c>
      <c r="AS676" s="49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62">
        <v>674</v>
      </c>
      <c r="B677" s="3" t="s">
        <v>445</v>
      </c>
      <c r="C677" s="3" t="s">
        <v>694</v>
      </c>
      <c r="D677" s="6">
        <v>15400</v>
      </c>
      <c r="E677" s="171">
        <v>0</v>
      </c>
      <c r="F677" s="171">
        <v>-3.75</v>
      </c>
      <c r="G677" s="171">
        <v>-21.025639999999999</v>
      </c>
      <c r="H677" s="6">
        <v>46138554000</v>
      </c>
      <c r="I677" s="154">
        <v>2.9960100000000001</v>
      </c>
      <c r="J677" s="154">
        <v>44.080959999999997</v>
      </c>
      <c r="K677" s="6">
        <v>215</v>
      </c>
      <c r="L677" s="6">
        <v>3262000</v>
      </c>
      <c r="M677" s="154">
        <v>8.5965039754379138</v>
      </c>
      <c r="N677" s="154">
        <v>0.73697628746561261</v>
      </c>
      <c r="O677" s="154" t="s">
        <v>4942</v>
      </c>
      <c r="P677" s="172">
        <v>122411.83616399999</v>
      </c>
      <c r="Q677" s="168">
        <v>0.27623168899115691</v>
      </c>
      <c r="R677" s="172">
        <v>241632.266626</v>
      </c>
      <c r="S677" s="168">
        <v>0.97392894509216954</v>
      </c>
      <c r="T677" s="172">
        <v>287566.50128199998</v>
      </c>
      <c r="U677" s="168">
        <v>0.19009975487709715</v>
      </c>
      <c r="V677" s="172">
        <v>4249.4766749999999</v>
      </c>
      <c r="W677" s="173">
        <v>0.12085596277210486</v>
      </c>
      <c r="X677" s="172">
        <v>6149.5048200000001</v>
      </c>
      <c r="Y677" s="173">
        <v>0.44712050219689714</v>
      </c>
      <c r="Z677" s="172">
        <v>8022.9688379999998</v>
      </c>
      <c r="AA677" s="173">
        <v>0.30465282536358751</v>
      </c>
      <c r="AB677" s="172">
        <v>1305</v>
      </c>
      <c r="AC677" s="168">
        <v>3.1256149012957479E-2</v>
      </c>
      <c r="AD677" s="172">
        <v>1888</v>
      </c>
      <c r="AE677" s="168">
        <v>0.44674329501915699</v>
      </c>
      <c r="AF677" s="172">
        <v>2514</v>
      </c>
      <c r="AG677" s="168">
        <v>0.3315677966101695</v>
      </c>
      <c r="AH677" s="171">
        <v>4.1503849475301138</v>
      </c>
      <c r="AI677" s="171">
        <v>4.4501851295204933</v>
      </c>
      <c r="AJ677" s="171">
        <v>4.6360015224843227</v>
      </c>
      <c r="AK677" s="171">
        <v>7.0652814183726376</v>
      </c>
      <c r="AL677" s="171">
        <v>9.9400827715385187</v>
      </c>
      <c r="AM677" s="171">
        <v>12.616392200591232</v>
      </c>
      <c r="AN677" s="170">
        <v>14.975878102538676</v>
      </c>
      <c r="AO677" s="170">
        <v>10.24014483930581</v>
      </c>
      <c r="AP677" s="170">
        <v>9.7296609407791728</v>
      </c>
      <c r="AQ677" s="170">
        <v>0.52261296471553964</v>
      </c>
      <c r="AR677" s="170">
        <v>4.2809566640432308</v>
      </c>
      <c r="AS677" s="170">
        <v>19.438512289603612</v>
      </c>
      <c r="AT677" s="6">
        <v>1200</v>
      </c>
      <c r="AU677" s="6" t="s">
        <v>4748</v>
      </c>
      <c r="AV677" s="6" t="s">
        <v>4748</v>
      </c>
    </row>
    <row r="678" spans="1:48" x14ac:dyDescent="0.25">
      <c r="A678" s="162">
        <v>675</v>
      </c>
      <c r="B678" s="3" t="s">
        <v>2986</v>
      </c>
      <c r="C678" s="3" t="s">
        <v>2176</v>
      </c>
      <c r="D678" s="28">
        <v>17100</v>
      </c>
      <c r="E678" s="25">
        <v>42.5</v>
      </c>
      <c r="F678" s="25">
        <v>71</v>
      </c>
      <c r="G678" s="25">
        <v>71</v>
      </c>
      <c r="H678" s="28">
        <v>3420000000000</v>
      </c>
      <c r="I678" s="51">
        <v>200</v>
      </c>
      <c r="J678" s="51">
        <v>1.9015500000000001</v>
      </c>
      <c r="K678" s="28">
        <v>70</v>
      </c>
      <c r="L678" s="28">
        <v>927500</v>
      </c>
      <c r="M678" s="51">
        <v>21.645569620253166</v>
      </c>
      <c r="N678" s="51">
        <v>1.5128859918193831</v>
      </c>
      <c r="O678" s="51" t="s">
        <v>4942</v>
      </c>
      <c r="P678" s="30">
        <v>3538116.0341639998</v>
      </c>
      <c r="Q678" s="27" t="s">
        <v>2001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2001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4748</v>
      </c>
      <c r="AC678" s="27" t="s">
        <v>2001</v>
      </c>
      <c r="AD678" s="30">
        <v>433</v>
      </c>
      <c r="AE678" s="27" t="s">
        <v>2001</v>
      </c>
      <c r="AF678" s="30">
        <v>790</v>
      </c>
      <c r="AG678" s="27">
        <v>0.82448036951501158</v>
      </c>
      <c r="AH678" s="25" t="s">
        <v>4748</v>
      </c>
      <c r="AI678" s="25">
        <v>1.3666615833961349</v>
      </c>
      <c r="AJ678" s="25">
        <v>2.3668877107626605</v>
      </c>
      <c r="AK678" s="25" t="s">
        <v>4748</v>
      </c>
      <c r="AL678" s="25">
        <v>4.1290256606844498</v>
      </c>
      <c r="AM678" s="25">
        <v>7.1742312711310232</v>
      </c>
      <c r="AN678" s="49">
        <v>13.55249323583303</v>
      </c>
      <c r="AO678" s="49">
        <v>13.50456780208803</v>
      </c>
      <c r="AP678" s="49">
        <v>15.125459302814793</v>
      </c>
      <c r="AQ678" s="49">
        <v>95.992476383214637</v>
      </c>
      <c r="AR678" s="49">
        <v>116.21723957165963</v>
      </c>
      <c r="AS678" s="49">
        <v>115.08421043421404</v>
      </c>
      <c r="AT678" s="28" t="s">
        <v>4748</v>
      </c>
      <c r="AU678" s="28">
        <v>100</v>
      </c>
      <c r="AV678" s="28" t="s">
        <v>4748</v>
      </c>
    </row>
    <row r="679" spans="1:48" x14ac:dyDescent="0.25">
      <c r="A679" s="162">
        <v>676</v>
      </c>
      <c r="B679" s="3" t="s">
        <v>2989</v>
      </c>
      <c r="C679" s="3" t="s">
        <v>2176</v>
      </c>
      <c r="D679" s="6" t="s">
        <v>4942</v>
      </c>
      <c r="E679" s="171" t="s">
        <v>4942</v>
      </c>
      <c r="F679" s="171" t="s">
        <v>4942</v>
      </c>
      <c r="G679" s="171" t="s">
        <v>4942</v>
      </c>
      <c r="H679" s="6" t="s">
        <v>4942</v>
      </c>
      <c r="I679" s="154">
        <v>40.199999999999996</v>
      </c>
      <c r="J679" s="154">
        <v>96.990049999999997</v>
      </c>
      <c r="K679" s="6" t="s">
        <v>4942</v>
      </c>
      <c r="L679" s="6" t="s">
        <v>4942</v>
      </c>
      <c r="M679" s="154" t="s">
        <v>4942</v>
      </c>
      <c r="N679" s="154" t="s">
        <v>4942</v>
      </c>
      <c r="O679" s="154" t="s">
        <v>4942</v>
      </c>
      <c r="P679" s="172" t="s">
        <v>4748</v>
      </c>
      <c r="Q679" s="168" t="s">
        <v>2001</v>
      </c>
      <c r="R679" s="172" t="s">
        <v>4748</v>
      </c>
      <c r="S679" s="168" t="s">
        <v>2001</v>
      </c>
      <c r="T679" s="172" t="s">
        <v>4748</v>
      </c>
      <c r="U679" s="168" t="s">
        <v>4748</v>
      </c>
      <c r="V679" s="172" t="s">
        <v>4748</v>
      </c>
      <c r="W679" s="173" t="s">
        <v>2001</v>
      </c>
      <c r="X679" s="172" t="s">
        <v>4748</v>
      </c>
      <c r="Y679" s="173" t="s">
        <v>2001</v>
      </c>
      <c r="Z679" s="172" t="s">
        <v>4748</v>
      </c>
      <c r="AA679" s="173" t="s">
        <v>4748</v>
      </c>
      <c r="AB679" s="172" t="s">
        <v>4748</v>
      </c>
      <c r="AC679" s="168" t="s">
        <v>2001</v>
      </c>
      <c r="AD679" s="172" t="s">
        <v>4748</v>
      </c>
      <c r="AE679" s="168" t="s">
        <v>2001</v>
      </c>
      <c r="AF679" s="172" t="s">
        <v>4748</v>
      </c>
      <c r="AG679" s="168" t="s">
        <v>4748</v>
      </c>
      <c r="AH679" s="171" t="s">
        <v>4748</v>
      </c>
      <c r="AI679" s="171" t="s">
        <v>4748</v>
      </c>
      <c r="AJ679" s="171" t="s">
        <v>4748</v>
      </c>
      <c r="AK679" s="171" t="s">
        <v>4748</v>
      </c>
      <c r="AL679" s="171" t="s">
        <v>4748</v>
      </c>
      <c r="AM679" s="171" t="s">
        <v>4748</v>
      </c>
      <c r="AN679" s="170" t="s">
        <v>4748</v>
      </c>
      <c r="AO679" s="170" t="s">
        <v>4748</v>
      </c>
      <c r="AP679" s="170" t="s">
        <v>4748</v>
      </c>
      <c r="AQ679" s="170" t="s">
        <v>4748</v>
      </c>
      <c r="AR679" s="170" t="s">
        <v>4748</v>
      </c>
      <c r="AS679" s="170" t="s">
        <v>4748</v>
      </c>
      <c r="AT679" s="6" t="s">
        <v>4748</v>
      </c>
      <c r="AU679" s="6" t="s">
        <v>4748</v>
      </c>
      <c r="AV679" s="6" t="s">
        <v>4748</v>
      </c>
    </row>
    <row r="680" spans="1:48" x14ac:dyDescent="0.25">
      <c r="A680" s="162">
        <v>677</v>
      </c>
      <c r="B680" s="3" t="s">
        <v>4840</v>
      </c>
      <c r="C680" s="3" t="s">
        <v>2176</v>
      </c>
      <c r="D680" s="6" t="s">
        <v>4942</v>
      </c>
      <c r="E680" s="171" t="s">
        <v>4942</v>
      </c>
      <c r="F680" s="171" t="s">
        <v>4942</v>
      </c>
      <c r="G680" s="171" t="s">
        <v>4942</v>
      </c>
      <c r="H680" s="6" t="s">
        <v>4942</v>
      </c>
      <c r="I680" s="154">
        <v>36.47383</v>
      </c>
      <c r="J680" s="154">
        <v>100</v>
      </c>
      <c r="K680" s="6">
        <v>0</v>
      </c>
      <c r="L680" s="6" t="s">
        <v>4942</v>
      </c>
      <c r="M680" s="154" t="s">
        <v>4942</v>
      </c>
      <c r="N680" s="154" t="s">
        <v>4942</v>
      </c>
      <c r="O680" s="154" t="s">
        <v>4942</v>
      </c>
      <c r="P680" s="172" t="s">
        <v>2001</v>
      </c>
      <c r="Q680" s="168" t="s">
        <v>2001</v>
      </c>
      <c r="R680" s="172" t="s">
        <v>2001</v>
      </c>
      <c r="S680" s="168" t="s">
        <v>2001</v>
      </c>
      <c r="T680" s="172" t="s">
        <v>2001</v>
      </c>
      <c r="U680" s="168" t="s">
        <v>2001</v>
      </c>
      <c r="V680" s="172" t="s">
        <v>2001</v>
      </c>
      <c r="W680" s="173" t="s">
        <v>2001</v>
      </c>
      <c r="X680" s="172" t="s">
        <v>2001</v>
      </c>
      <c r="Y680" s="173" t="s">
        <v>2001</v>
      </c>
      <c r="Z680" s="172" t="s">
        <v>2001</v>
      </c>
      <c r="AA680" s="173" t="s">
        <v>2001</v>
      </c>
      <c r="AB680" s="172" t="s">
        <v>2001</v>
      </c>
      <c r="AC680" s="168" t="s">
        <v>2001</v>
      </c>
      <c r="AD680" s="172" t="s">
        <v>2001</v>
      </c>
      <c r="AE680" s="168" t="s">
        <v>2001</v>
      </c>
      <c r="AF680" s="172" t="s">
        <v>2001</v>
      </c>
      <c r="AG680" s="168" t="s">
        <v>2001</v>
      </c>
      <c r="AH680" s="171" t="s">
        <v>2001</v>
      </c>
      <c r="AI680" s="171" t="s">
        <v>2001</v>
      </c>
      <c r="AJ680" s="171" t="s">
        <v>2001</v>
      </c>
      <c r="AK680" s="171" t="s">
        <v>2001</v>
      </c>
      <c r="AL680" s="171" t="s">
        <v>2001</v>
      </c>
      <c r="AM680" s="171" t="s">
        <v>2001</v>
      </c>
      <c r="AN680" s="170" t="s">
        <v>2001</v>
      </c>
      <c r="AO680" s="170" t="s">
        <v>2001</v>
      </c>
      <c r="AP680" s="170" t="s">
        <v>2001</v>
      </c>
      <c r="AQ680" s="170" t="s">
        <v>2001</v>
      </c>
      <c r="AR680" s="170" t="s">
        <v>2001</v>
      </c>
      <c r="AS680" s="170" t="s">
        <v>2001</v>
      </c>
      <c r="AT680" s="6" t="s">
        <v>2001</v>
      </c>
      <c r="AU680" s="6" t="s">
        <v>2001</v>
      </c>
      <c r="AV680" s="6" t="s">
        <v>2001</v>
      </c>
    </row>
    <row r="681" spans="1:48" x14ac:dyDescent="0.25">
      <c r="A681" s="162">
        <v>678</v>
      </c>
      <c r="B681" s="3" t="s">
        <v>2992</v>
      </c>
      <c r="C681" s="3" t="s">
        <v>2176</v>
      </c>
      <c r="D681" s="6">
        <v>20700</v>
      </c>
      <c r="E681" s="171">
        <v>-9.6069870000000002</v>
      </c>
      <c r="F681" s="171">
        <v>11.89189</v>
      </c>
      <c r="G681" s="171">
        <v>1.9704429999999999</v>
      </c>
      <c r="H681" s="6">
        <v>397440000000</v>
      </c>
      <c r="I681" s="154">
        <v>19.2</v>
      </c>
      <c r="J681" s="154">
        <v>94.053439999999995</v>
      </c>
      <c r="K681" s="6">
        <v>6290</v>
      </c>
      <c r="L681" s="6">
        <v>136675500</v>
      </c>
      <c r="M681" s="154">
        <v>5.7229748410284769</v>
      </c>
      <c r="N681" s="154">
        <v>1.0629402142838951</v>
      </c>
      <c r="O681" s="154">
        <v>0.43396469999999998</v>
      </c>
      <c r="P681" s="172">
        <v>990162.71346400003</v>
      </c>
      <c r="Q681" s="168" t="s">
        <v>2001</v>
      </c>
      <c r="R681" s="172">
        <v>927088.37521500001</v>
      </c>
      <c r="S681" s="168">
        <v>-6.3700983072105255E-2</v>
      </c>
      <c r="T681" s="172" t="s">
        <v>4748</v>
      </c>
      <c r="U681" s="168" t="s">
        <v>4748</v>
      </c>
      <c r="V681" s="172">
        <v>65945.859305999998</v>
      </c>
      <c r="W681" s="173" t="s">
        <v>2001</v>
      </c>
      <c r="X681" s="172">
        <v>58788.777098999999</v>
      </c>
      <c r="Y681" s="173">
        <v>-0.10852966785662643</v>
      </c>
      <c r="Z681" s="172" t="s">
        <v>4748</v>
      </c>
      <c r="AA681" s="173" t="s">
        <v>4748</v>
      </c>
      <c r="AB681" s="172">
        <v>3435</v>
      </c>
      <c r="AC681" s="168" t="s">
        <v>2001</v>
      </c>
      <c r="AD681" s="172">
        <v>3062</v>
      </c>
      <c r="AE681" s="168">
        <v>-0.10858806404657928</v>
      </c>
      <c r="AF681" s="172" t="s">
        <v>4748</v>
      </c>
      <c r="AG681" s="168" t="s">
        <v>4748</v>
      </c>
      <c r="AH681" s="171" t="s">
        <v>4748</v>
      </c>
      <c r="AI681" s="171">
        <v>4.7307714853074874</v>
      </c>
      <c r="AJ681" s="171" t="s">
        <v>4748</v>
      </c>
      <c r="AK681" s="171" t="s">
        <v>4748</v>
      </c>
      <c r="AL681" s="171">
        <v>18.551579753574874</v>
      </c>
      <c r="AM681" s="171" t="s">
        <v>4748</v>
      </c>
      <c r="AN681" s="170">
        <v>15.167526691708776</v>
      </c>
      <c r="AO681" s="170">
        <v>13.657857424178744</v>
      </c>
      <c r="AP681" s="170" t="s">
        <v>4748</v>
      </c>
      <c r="AQ681" s="170">
        <v>180.32168169797652</v>
      </c>
      <c r="AR681" s="170">
        <v>158.67079622490837</v>
      </c>
      <c r="AS681" s="170" t="s">
        <v>4748</v>
      </c>
      <c r="AT681" s="6">
        <v>800</v>
      </c>
      <c r="AU681" s="6">
        <v>700</v>
      </c>
      <c r="AV681" s="6" t="s">
        <v>4748</v>
      </c>
    </row>
    <row r="682" spans="1:48" x14ac:dyDescent="0.25">
      <c r="A682" s="162">
        <v>679</v>
      </c>
      <c r="B682" s="3" t="s">
        <v>446</v>
      </c>
      <c r="C682" s="3" t="s">
        <v>694</v>
      </c>
      <c r="D682" s="28">
        <v>17500</v>
      </c>
      <c r="E682" s="25">
        <v>-18.604649999999999</v>
      </c>
      <c r="F682" s="25">
        <v>-13.366339999999999</v>
      </c>
      <c r="G682" s="25">
        <v>-30.83004</v>
      </c>
      <c r="H682" s="28">
        <v>88725000000</v>
      </c>
      <c r="I682" s="51">
        <v>5.0699999999999994</v>
      </c>
      <c r="J682" s="51">
        <v>76.295860000000005</v>
      </c>
      <c r="K682" s="28">
        <v>775</v>
      </c>
      <c r="L682" s="28">
        <v>13269500</v>
      </c>
      <c r="M682" s="51">
        <v>8.7680788184189495</v>
      </c>
      <c r="N682" s="51">
        <v>0.57247649905503872</v>
      </c>
      <c r="O682" s="51">
        <v>0.67754729999999996</v>
      </c>
      <c r="P682" s="30" t="s">
        <v>4748</v>
      </c>
      <c r="Q682" s="27" t="s">
        <v>2001</v>
      </c>
      <c r="R682" s="30">
        <v>290780.17194700002</v>
      </c>
      <c r="S682" s="27" t="s">
        <v>2001</v>
      </c>
      <c r="T682" s="30">
        <v>294571.430078</v>
      </c>
      <c r="U682" s="27">
        <v>1.3038227832436272E-2</v>
      </c>
      <c r="V682" s="30" t="s">
        <v>4748</v>
      </c>
      <c r="W682" s="32" t="s">
        <v>2001</v>
      </c>
      <c r="X682" s="30">
        <v>41353.079753999999</v>
      </c>
      <c r="Y682" s="32" t="s">
        <v>2001</v>
      </c>
      <c r="Z682" s="30">
        <v>42379.935325999999</v>
      </c>
      <c r="AA682" s="32">
        <v>2.4831417106259777E-2</v>
      </c>
      <c r="AB682" s="30" t="s">
        <v>4748</v>
      </c>
      <c r="AC682" s="27" t="s">
        <v>2001</v>
      </c>
      <c r="AD682" s="30">
        <v>8156.4259869999996</v>
      </c>
      <c r="AE682" s="27" t="s">
        <v>2001</v>
      </c>
      <c r="AF682" s="30">
        <v>7842</v>
      </c>
      <c r="AG682" s="27">
        <v>-3.8549480802148255E-2</v>
      </c>
      <c r="AH682" s="25" t="s">
        <v>4748</v>
      </c>
      <c r="AI682" s="25" t="s">
        <v>4748</v>
      </c>
      <c r="AJ682" s="25">
        <v>17.921403881603428</v>
      </c>
      <c r="AK682" s="25" t="s">
        <v>4748</v>
      </c>
      <c r="AL682" s="25" t="s">
        <v>4748</v>
      </c>
      <c r="AM682" s="25">
        <v>28.955880088262731</v>
      </c>
      <c r="AN682" s="49" t="s">
        <v>4748</v>
      </c>
      <c r="AO682" s="49">
        <v>16.911692835769841</v>
      </c>
      <c r="AP682" s="49">
        <v>17.403346876316348</v>
      </c>
      <c r="AQ682" s="49" t="s">
        <v>4748</v>
      </c>
      <c r="AR682" s="49">
        <v>7.1473328480721693E-4</v>
      </c>
      <c r="AS682" s="49">
        <v>99.857977712054165</v>
      </c>
      <c r="AT682" s="28" t="s">
        <v>4748</v>
      </c>
      <c r="AU682" s="28" t="s">
        <v>4748</v>
      </c>
      <c r="AV682" s="28" t="s">
        <v>4748</v>
      </c>
    </row>
    <row r="683" spans="1:48" x14ac:dyDescent="0.25">
      <c r="A683" s="162">
        <v>680</v>
      </c>
      <c r="B683" s="3" t="s">
        <v>447</v>
      </c>
      <c r="C683" s="3" t="s">
        <v>694</v>
      </c>
      <c r="D683" s="6">
        <v>5000</v>
      </c>
      <c r="E683" s="171">
        <v>0</v>
      </c>
      <c r="F683" s="171">
        <v>85.185190000000006</v>
      </c>
      <c r="G683" s="171">
        <v>4.1666670000000003</v>
      </c>
      <c r="H683" s="6">
        <v>14775000000</v>
      </c>
      <c r="I683" s="154">
        <v>2.9550000000000001</v>
      </c>
      <c r="J683" s="154">
        <v>51.169199999999996</v>
      </c>
      <c r="K683" s="6">
        <v>22045</v>
      </c>
      <c r="L683" s="6">
        <v>106828000</v>
      </c>
      <c r="M683" s="154">
        <v>62.524335252834597</v>
      </c>
      <c r="N683" s="154">
        <v>0.46906208319492504</v>
      </c>
      <c r="O683" s="154" t="s">
        <v>4942</v>
      </c>
      <c r="P683" s="172">
        <v>67603.311138000005</v>
      </c>
      <c r="Q683" s="168">
        <v>0.13458861565418334</v>
      </c>
      <c r="R683" s="172">
        <v>66577.472682000007</v>
      </c>
      <c r="S683" s="168">
        <v>-1.5174381827332883E-2</v>
      </c>
      <c r="T683" s="172">
        <v>139022.37562100001</v>
      </c>
      <c r="U683" s="168">
        <v>1.0881293629907691</v>
      </c>
      <c r="V683" s="172">
        <v>303.13637599999998</v>
      </c>
      <c r="W683" s="173">
        <v>-0.3879185262610928</v>
      </c>
      <c r="X683" s="172">
        <v>618.560024</v>
      </c>
      <c r="Y683" s="173">
        <v>1.0405338091130312</v>
      </c>
      <c r="Z683" s="172">
        <v>863.71621900000002</v>
      </c>
      <c r="AA683" s="173">
        <v>0.39633371942574813</v>
      </c>
      <c r="AB683" s="172">
        <v>103</v>
      </c>
      <c r="AC683" s="168">
        <v>-0.39766081871345027</v>
      </c>
      <c r="AD683" s="172">
        <v>209</v>
      </c>
      <c r="AE683" s="168">
        <v>1.029126213592233</v>
      </c>
      <c r="AF683" s="172">
        <v>292</v>
      </c>
      <c r="AG683" s="168">
        <v>0.39712918660287083</v>
      </c>
      <c r="AH683" s="171">
        <v>0.55333013596713232</v>
      </c>
      <c r="AI683" s="171">
        <v>1.0406548770011441</v>
      </c>
      <c r="AJ683" s="171">
        <v>1.4931611300762095</v>
      </c>
      <c r="AK683" s="171">
        <v>1.0202898205101163</v>
      </c>
      <c r="AL683" s="171">
        <v>2.0560718316762006</v>
      </c>
      <c r="AM683" s="171">
        <v>2.8030315599569438</v>
      </c>
      <c r="AN683" s="170">
        <v>9.2767953927552878</v>
      </c>
      <c r="AO683" s="170">
        <v>9.7241280424126835</v>
      </c>
      <c r="AP683" s="170">
        <v>5.7388861299208287</v>
      </c>
      <c r="AQ683" s="170">
        <v>16.282096626536909</v>
      </c>
      <c r="AR683" s="170">
        <v>15.469794056699174</v>
      </c>
      <c r="AS683" s="170">
        <v>18.402647627486115</v>
      </c>
      <c r="AT683" s="6">
        <v>0</v>
      </c>
      <c r="AU683" s="6">
        <v>0</v>
      </c>
      <c r="AV683" s="6" t="s">
        <v>4748</v>
      </c>
    </row>
    <row r="684" spans="1:48" x14ac:dyDescent="0.25">
      <c r="A684" s="162">
        <v>681</v>
      </c>
      <c r="B684" s="3" t="s">
        <v>4421</v>
      </c>
      <c r="C684" s="3" t="s">
        <v>2176</v>
      </c>
      <c r="D684" s="28" t="s">
        <v>4942</v>
      </c>
      <c r="E684" s="25" t="s">
        <v>4942</v>
      </c>
      <c r="F684" s="25" t="s">
        <v>4942</v>
      </c>
      <c r="G684" s="25" t="s">
        <v>4942</v>
      </c>
      <c r="H684" s="28" t="s">
        <v>4942</v>
      </c>
      <c r="I684" s="51">
        <v>1.2103299999999999</v>
      </c>
      <c r="J684" s="51">
        <v>30.753599999999999</v>
      </c>
      <c r="K684" s="28" t="s">
        <v>4942</v>
      </c>
      <c r="L684" s="28" t="s">
        <v>4942</v>
      </c>
      <c r="M684" s="51" t="s">
        <v>4942</v>
      </c>
      <c r="N684" s="51" t="s">
        <v>4942</v>
      </c>
      <c r="O684" s="51" t="s">
        <v>4942</v>
      </c>
      <c r="P684" s="30" t="s">
        <v>4748</v>
      </c>
      <c r="Q684" s="27" t="s">
        <v>2001</v>
      </c>
      <c r="R684" s="30">
        <v>69174.269092999995</v>
      </c>
      <c r="S684" s="27" t="s">
        <v>2001</v>
      </c>
      <c r="T684" s="30" t="s">
        <v>4748</v>
      </c>
      <c r="U684" s="27" t="s">
        <v>4748</v>
      </c>
      <c r="V684" s="30" t="s">
        <v>4748</v>
      </c>
      <c r="W684" s="32" t="s">
        <v>2001</v>
      </c>
      <c r="X684" s="30">
        <v>3855.4922080000001</v>
      </c>
      <c r="Y684" s="32" t="s">
        <v>2001</v>
      </c>
      <c r="Z684" s="30" t="s">
        <v>4748</v>
      </c>
      <c r="AA684" s="32" t="s">
        <v>4748</v>
      </c>
      <c r="AB684" s="30" t="s">
        <v>4748</v>
      </c>
      <c r="AC684" s="27" t="s">
        <v>2001</v>
      </c>
      <c r="AD684" s="30">
        <v>3185</v>
      </c>
      <c r="AE684" s="27" t="s">
        <v>2001</v>
      </c>
      <c r="AF684" s="30" t="s">
        <v>4748</v>
      </c>
      <c r="AG684" s="27" t="s">
        <v>4748</v>
      </c>
      <c r="AH684" s="25" t="s">
        <v>4748</v>
      </c>
      <c r="AI684" s="25" t="s">
        <v>4748</v>
      </c>
      <c r="AJ684" s="25" t="s">
        <v>4748</v>
      </c>
      <c r="AK684" s="25" t="s">
        <v>4748</v>
      </c>
      <c r="AL684" s="25" t="s">
        <v>4748</v>
      </c>
      <c r="AM684" s="25" t="s">
        <v>4748</v>
      </c>
      <c r="AN684" s="49" t="s">
        <v>4748</v>
      </c>
      <c r="AO684" s="49">
        <v>17.914046414194761</v>
      </c>
      <c r="AP684" s="49" t="s">
        <v>4748</v>
      </c>
      <c r="AQ684" s="49" t="s">
        <v>4748</v>
      </c>
      <c r="AR684" s="49">
        <v>0</v>
      </c>
      <c r="AS684" s="49" t="s">
        <v>4748</v>
      </c>
      <c r="AT684" s="28" t="s">
        <v>4748</v>
      </c>
      <c r="AU684" s="28" t="s">
        <v>4748</v>
      </c>
      <c r="AV684" s="28" t="s">
        <v>4748</v>
      </c>
    </row>
    <row r="685" spans="1:48" x14ac:dyDescent="0.25">
      <c r="A685" s="162">
        <v>682</v>
      </c>
      <c r="B685" s="3" t="s">
        <v>448</v>
      </c>
      <c r="C685" s="3" t="s">
        <v>694</v>
      </c>
      <c r="D685" s="28">
        <v>1500</v>
      </c>
      <c r="E685" s="25">
        <v>15.38462</v>
      </c>
      <c r="F685" s="25">
        <v>25</v>
      </c>
      <c r="G685" s="25">
        <v>-25</v>
      </c>
      <c r="H685" s="28">
        <v>74250000000</v>
      </c>
      <c r="I685" s="51">
        <v>49.5</v>
      </c>
      <c r="J685" s="51">
        <v>94.254339999999999</v>
      </c>
      <c r="K685" s="28">
        <v>572635</v>
      </c>
      <c r="L685" s="28">
        <v>819337500</v>
      </c>
      <c r="M685" s="51">
        <v>5.618615882819495</v>
      </c>
      <c r="N685" s="51">
        <v>0.13204113566066561</v>
      </c>
      <c r="O685" s="51">
        <v>0.99863930000000001</v>
      </c>
      <c r="P685" s="30">
        <v>429047.78739700001</v>
      </c>
      <c r="Q685" s="27" t="s">
        <v>2001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2001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2001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4748</v>
      </c>
      <c r="AI685" s="25">
        <v>2.6861774069304385</v>
      </c>
      <c r="AJ685" s="25">
        <v>2.6286206115887349</v>
      </c>
      <c r="AK685" s="25" t="s">
        <v>4748</v>
      </c>
      <c r="AL685" s="25">
        <v>4.8676563403752082</v>
      </c>
      <c r="AM685" s="25">
        <v>4.3590647185481499</v>
      </c>
      <c r="AN685" s="49">
        <v>12.824906632156841</v>
      </c>
      <c r="AO685" s="49">
        <v>12.547615322927852</v>
      </c>
      <c r="AP685" s="49">
        <v>12.142988438299673</v>
      </c>
      <c r="AQ685" s="49">
        <v>141.20619656929571</v>
      </c>
      <c r="AR685" s="49">
        <v>56.985989053981633</v>
      </c>
      <c r="AS685" s="49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62">
        <v>683</v>
      </c>
      <c r="B686" s="3" t="s">
        <v>164</v>
      </c>
      <c r="C686" s="3" t="s">
        <v>1</v>
      </c>
      <c r="D686" s="28">
        <v>20800</v>
      </c>
      <c r="E686" s="25">
        <v>-16.465859999999999</v>
      </c>
      <c r="F686" s="25">
        <v>-12.050739999999999</v>
      </c>
      <c r="G686" s="25">
        <v>17.514119999999998</v>
      </c>
      <c r="H686" s="28">
        <v>203631999999.99997</v>
      </c>
      <c r="I686" s="51">
        <v>9.7899999999999991</v>
      </c>
      <c r="J686" s="51">
        <v>38.043439999999997</v>
      </c>
      <c r="K686" s="28">
        <v>172</v>
      </c>
      <c r="L686" s="28">
        <v>3917350</v>
      </c>
      <c r="M686" s="51">
        <v>10.861618798955613</v>
      </c>
      <c r="N686" s="51">
        <v>0.83890221584012503</v>
      </c>
      <c r="O686" s="51">
        <v>0.49243969999999998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9">
        <v>6.040539793779276</v>
      </c>
      <c r="AO686" s="49">
        <v>7.2721261030643021</v>
      </c>
      <c r="AP686" s="49">
        <v>8.3460670146354499</v>
      </c>
      <c r="AQ686" s="49">
        <v>139.07275923429032</v>
      </c>
      <c r="AR686" s="49">
        <v>156.59567724481204</v>
      </c>
      <c r="AS686" s="49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62">
        <v>684</v>
      </c>
      <c r="B687" s="3" t="s">
        <v>2995</v>
      </c>
      <c r="C687" s="3" t="s">
        <v>2176</v>
      </c>
      <c r="D687" s="6">
        <v>6000</v>
      </c>
      <c r="E687" s="171">
        <v>11.11111</v>
      </c>
      <c r="F687" s="171">
        <v>50</v>
      </c>
      <c r="G687" s="171">
        <v>-3.225806</v>
      </c>
      <c r="H687" s="6">
        <v>40433225999.999992</v>
      </c>
      <c r="I687" s="154">
        <v>6.7388699999999995</v>
      </c>
      <c r="J687" s="154">
        <v>100</v>
      </c>
      <c r="K687" s="6">
        <v>15</v>
      </c>
      <c r="L687" s="6">
        <v>82000</v>
      </c>
      <c r="M687" s="154">
        <v>6.9421477505636329</v>
      </c>
      <c r="N687" s="154">
        <v>0.45648986886955739</v>
      </c>
      <c r="O687" s="154" t="s">
        <v>4942</v>
      </c>
      <c r="P687" s="172">
        <v>228882.23482700001</v>
      </c>
      <c r="Q687" s="168" t="s">
        <v>2001</v>
      </c>
      <c r="R687" s="172">
        <v>206300.51718</v>
      </c>
      <c r="S687" s="168">
        <v>-9.8660857903927535E-2</v>
      </c>
      <c r="T687" s="172">
        <v>229125.61533599999</v>
      </c>
      <c r="U687" s="168">
        <v>0.11064004331159667</v>
      </c>
      <c r="V687" s="172">
        <v>1131.070203</v>
      </c>
      <c r="W687" s="173" t="s">
        <v>2001</v>
      </c>
      <c r="X687" s="172">
        <v>7703.8549860000003</v>
      </c>
      <c r="Y687" s="173">
        <v>5.8111200927817217</v>
      </c>
      <c r="Z687" s="172">
        <v>5609.5539099999996</v>
      </c>
      <c r="AA687" s="173">
        <v>-0.27185105116930619</v>
      </c>
      <c r="AB687" s="172">
        <v>239</v>
      </c>
      <c r="AC687" s="168" t="s">
        <v>2001</v>
      </c>
      <c r="AD687" s="172">
        <v>1626</v>
      </c>
      <c r="AE687" s="168">
        <v>5.8033472803347284</v>
      </c>
      <c r="AF687" s="172">
        <v>864.28584000000001</v>
      </c>
      <c r="AG687" s="168">
        <v>-0.4684588929889299</v>
      </c>
      <c r="AH687" s="171" t="s">
        <v>4748</v>
      </c>
      <c r="AI687" s="171">
        <v>2.4659961809010253</v>
      </c>
      <c r="AJ687" s="171">
        <v>1.9649391509669114</v>
      </c>
      <c r="AK687" s="171" t="s">
        <v>4748</v>
      </c>
      <c r="AL687" s="171">
        <v>11.998081465341352</v>
      </c>
      <c r="AM687" s="171">
        <v>7.2634940961473289</v>
      </c>
      <c r="AN687" s="170">
        <v>8.3400756259778497</v>
      </c>
      <c r="AO687" s="170">
        <v>15.701713216131651</v>
      </c>
      <c r="AP687" s="170">
        <v>12.699590937193717</v>
      </c>
      <c r="AQ687" s="170">
        <v>57.903826931376258</v>
      </c>
      <c r="AR687" s="170">
        <v>128.30602486204313</v>
      </c>
      <c r="AS687" s="170">
        <v>88.467037076245774</v>
      </c>
      <c r="AT687" s="6" t="s">
        <v>4748</v>
      </c>
      <c r="AU687" s="6">
        <v>600</v>
      </c>
      <c r="AV687" s="6" t="s">
        <v>4748</v>
      </c>
    </row>
    <row r="688" spans="1:48" x14ac:dyDescent="0.25">
      <c r="A688" s="162">
        <v>685</v>
      </c>
      <c r="B688" s="3" t="s">
        <v>449</v>
      </c>
      <c r="C688" s="3" t="s">
        <v>694</v>
      </c>
      <c r="D688" s="28">
        <v>38100</v>
      </c>
      <c r="E688" s="25">
        <v>-10.35294</v>
      </c>
      <c r="F688" s="25">
        <v>12.058820000000001</v>
      </c>
      <c r="G688" s="25">
        <v>-17.173909999999999</v>
      </c>
      <c r="H688" s="28">
        <v>857191707000</v>
      </c>
      <c r="I688" s="51">
        <v>14.99898</v>
      </c>
      <c r="J688" s="51">
        <v>93.231530000000006</v>
      </c>
      <c r="K688" s="28">
        <v>42073.75</v>
      </c>
      <c r="L688" s="28">
        <v>1569182000</v>
      </c>
      <c r="M688" s="51">
        <v>4.734064238375491</v>
      </c>
      <c r="N688" s="51">
        <v>1.7095508185428978</v>
      </c>
      <c r="O688" s="51">
        <v>1.014084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9">
        <v>6.4240477072221358</v>
      </c>
      <c r="AO688" s="49">
        <v>22.487316910193613</v>
      </c>
      <c r="AP688" s="49">
        <v>35.46533335853308</v>
      </c>
      <c r="AQ688" s="49">
        <v>38.846983826715572</v>
      </c>
      <c r="AR688" s="49">
        <v>44.682952302530573</v>
      </c>
      <c r="AS688" s="49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62">
        <v>686</v>
      </c>
      <c r="B689" s="3" t="s">
        <v>450</v>
      </c>
      <c r="C689" s="3" t="s">
        <v>694</v>
      </c>
      <c r="D689" s="28">
        <v>8300</v>
      </c>
      <c r="E689" s="25">
        <v>-12.63158</v>
      </c>
      <c r="F689" s="25">
        <v>-18.62745</v>
      </c>
      <c r="G689" s="25">
        <v>-8.7912090000000003</v>
      </c>
      <c r="H689" s="28">
        <v>95350466400</v>
      </c>
      <c r="I689" s="51">
        <v>11.488009999999999</v>
      </c>
      <c r="J689" s="51">
        <v>51.897150000000003</v>
      </c>
      <c r="K689" s="28">
        <v>462.5</v>
      </c>
      <c r="L689" s="28">
        <v>3824000</v>
      </c>
      <c r="M689" s="51">
        <v>24.231090001893765</v>
      </c>
      <c r="N689" s="51">
        <v>0.50705107124277371</v>
      </c>
      <c r="O689" s="51" t="s">
        <v>4942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9">
        <v>4.8722367667178856</v>
      </c>
      <c r="AO689" s="49">
        <v>6.7164650875402021</v>
      </c>
      <c r="AP689" s="49">
        <v>5.9989631935828847</v>
      </c>
      <c r="AQ689" s="49">
        <v>180.06192649028537</v>
      </c>
      <c r="AR689" s="49">
        <v>171.11974718787209</v>
      </c>
      <c r="AS689" s="49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62">
        <v>687</v>
      </c>
      <c r="B690" s="3" t="s">
        <v>451</v>
      </c>
      <c r="C690" s="3" t="s">
        <v>694</v>
      </c>
      <c r="D690" s="6">
        <v>9700</v>
      </c>
      <c r="E690" s="171">
        <v>-7.6190480000000003</v>
      </c>
      <c r="F690" s="171">
        <v>120.4545</v>
      </c>
      <c r="G690" s="171">
        <v>120.4545</v>
      </c>
      <c r="H690" s="6">
        <v>31672003500</v>
      </c>
      <c r="I690" s="154">
        <v>3.2651499999999998</v>
      </c>
      <c r="J690" s="154">
        <v>23.91592</v>
      </c>
      <c r="K690" s="6">
        <v>14348</v>
      </c>
      <c r="L690" s="6">
        <v>144629500</v>
      </c>
      <c r="M690" s="154">
        <v>26.869806094182824</v>
      </c>
      <c r="N690" s="154">
        <v>0.65699339376473365</v>
      </c>
      <c r="O690" s="154" t="s">
        <v>4942</v>
      </c>
      <c r="P690" s="172">
        <v>180710.29577699999</v>
      </c>
      <c r="Q690" s="168">
        <v>0.12462148137704321</v>
      </c>
      <c r="R690" s="172">
        <v>236154.25005599999</v>
      </c>
      <c r="S690" s="168">
        <v>0.30681126407661297</v>
      </c>
      <c r="T690" s="172">
        <v>199776.25269600001</v>
      </c>
      <c r="U690" s="168">
        <v>-0.15404337356356512</v>
      </c>
      <c r="V690" s="172">
        <v>2969.1612850000001</v>
      </c>
      <c r="W690" s="173">
        <v>0.43571180441917523</v>
      </c>
      <c r="X690" s="172">
        <v>2501.4544420000002</v>
      </c>
      <c r="Y690" s="173">
        <v>-0.15752153490712106</v>
      </c>
      <c r="Z690" s="172">
        <v>1292.8164139999999</v>
      </c>
      <c r="AA690" s="173">
        <v>-0.48317411171144575</v>
      </c>
      <c r="AB690" s="172">
        <v>818</v>
      </c>
      <c r="AC690" s="168">
        <v>0.29225908372827814</v>
      </c>
      <c r="AD690" s="172">
        <v>689</v>
      </c>
      <c r="AE690" s="168">
        <v>-0.15770171149144252</v>
      </c>
      <c r="AF690" s="172">
        <v>395.943352</v>
      </c>
      <c r="AG690" s="168">
        <v>-0.42533620899854863</v>
      </c>
      <c r="AH690" s="171">
        <v>1.5370334306328384</v>
      </c>
      <c r="AI690" s="171">
        <v>1.0940138375056305</v>
      </c>
      <c r="AJ690" s="171">
        <v>0.57184359369137472</v>
      </c>
      <c r="AK690" s="171">
        <v>5.7642143091260563</v>
      </c>
      <c r="AL690" s="171">
        <v>4.7611270419557687</v>
      </c>
      <c r="AM690" s="171">
        <v>2.7375991307716427</v>
      </c>
      <c r="AN690" s="170">
        <v>10.11809210171586</v>
      </c>
      <c r="AO690" s="170">
        <v>8.7984640208985674</v>
      </c>
      <c r="AP690" s="170">
        <v>10.011039304272851</v>
      </c>
      <c r="AQ690" s="170">
        <v>148.09050678795163</v>
      </c>
      <c r="AR690" s="170">
        <v>197.1141956072928</v>
      </c>
      <c r="AS690" s="170">
        <v>197.91134876478742</v>
      </c>
      <c r="AT690" s="6">
        <v>500</v>
      </c>
      <c r="AU690" s="6" t="s">
        <v>4748</v>
      </c>
      <c r="AV690" s="6">
        <v>500</v>
      </c>
    </row>
    <row r="691" spans="1:48" x14ac:dyDescent="0.25">
      <c r="A691" s="162">
        <v>688</v>
      </c>
      <c r="B691" s="3" t="s">
        <v>452</v>
      </c>
      <c r="C691" s="3" t="s">
        <v>694</v>
      </c>
      <c r="D691" s="28">
        <v>3000</v>
      </c>
      <c r="E691" s="25">
        <v>0</v>
      </c>
      <c r="F691" s="25">
        <v>-9.0909089999999999</v>
      </c>
      <c r="G691" s="25">
        <v>3.4482759999999999</v>
      </c>
      <c r="H691" s="28">
        <v>10500000000</v>
      </c>
      <c r="I691" s="51">
        <v>3.5</v>
      </c>
      <c r="J691" s="51">
        <v>52.817140000000002</v>
      </c>
      <c r="K691" s="28">
        <v>0</v>
      </c>
      <c r="L691" s="28" t="s">
        <v>4942</v>
      </c>
      <c r="M691" s="51" t="s">
        <v>4942</v>
      </c>
      <c r="N691" s="51">
        <v>0.21938130110201071</v>
      </c>
      <c r="O691" s="51" t="s">
        <v>4942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9">
        <v>17.704699729667873</v>
      </c>
      <c r="AO691" s="49">
        <v>11.851198850428101</v>
      </c>
      <c r="AP691" s="49">
        <v>7.8860094431876355</v>
      </c>
      <c r="AQ691" s="49">
        <v>174.20637871062576</v>
      </c>
      <c r="AR691" s="49">
        <v>175.04868160495184</v>
      </c>
      <c r="AS691" s="49">
        <v>243.60552614792144</v>
      </c>
      <c r="AT691" s="28">
        <v>0</v>
      </c>
      <c r="AU691" s="28" t="s">
        <v>4748</v>
      </c>
      <c r="AV691" s="28">
        <v>0</v>
      </c>
    </row>
    <row r="692" spans="1:48" x14ac:dyDescent="0.25">
      <c r="A692" s="162">
        <v>689</v>
      </c>
      <c r="B692" s="3" t="s">
        <v>453</v>
      </c>
      <c r="C692" s="3" t="s">
        <v>2176</v>
      </c>
      <c r="D692" s="28">
        <v>1100</v>
      </c>
      <c r="E692" s="25">
        <v>0</v>
      </c>
      <c r="F692" s="25">
        <v>37.5</v>
      </c>
      <c r="G692" s="25">
        <v>-21.428570000000001</v>
      </c>
      <c r="H692" s="28">
        <v>4378000000</v>
      </c>
      <c r="I692" s="51">
        <v>3.98</v>
      </c>
      <c r="J692" s="51">
        <v>59.702159999999999</v>
      </c>
      <c r="K692" s="28">
        <v>0</v>
      </c>
      <c r="L692" s="28" t="s">
        <v>4942</v>
      </c>
      <c r="M692" s="51" t="s">
        <v>4942</v>
      </c>
      <c r="N692" s="51" t="s">
        <v>4942</v>
      </c>
      <c r="O692" s="51" t="s">
        <v>4942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4748</v>
      </c>
      <c r="AN692" s="49">
        <v>19.053703402074497</v>
      </c>
      <c r="AO692" s="49">
        <v>-6.2709369677846682</v>
      </c>
      <c r="AP692" s="49">
        <v>-154.88547467059118</v>
      </c>
      <c r="AQ692" s="49">
        <v>264.0271632493903</v>
      </c>
      <c r="AR692" s="49">
        <v>415.06611239596947</v>
      </c>
      <c r="AS692" s="49" t="s">
        <v>4748</v>
      </c>
      <c r="AT692" s="28">
        <v>0</v>
      </c>
      <c r="AU692" s="28">
        <v>0</v>
      </c>
      <c r="AV692" s="28">
        <v>0</v>
      </c>
    </row>
    <row r="693" spans="1:48" x14ac:dyDescent="0.25">
      <c r="A693" s="162">
        <v>690</v>
      </c>
      <c r="B693" s="3" t="s">
        <v>2998</v>
      </c>
      <c r="C693" s="3" t="s">
        <v>2176</v>
      </c>
      <c r="D693" s="28">
        <v>2000</v>
      </c>
      <c r="E693" s="25">
        <v>0</v>
      </c>
      <c r="F693" s="25">
        <v>-16.66667</v>
      </c>
      <c r="G693" s="25">
        <v>-42.857140000000001</v>
      </c>
      <c r="H693" s="28">
        <v>9600000000</v>
      </c>
      <c r="I693" s="51">
        <v>4.8</v>
      </c>
      <c r="J693" s="51">
        <v>44.825679999999998</v>
      </c>
      <c r="K693" s="28">
        <v>0</v>
      </c>
      <c r="L693" s="28" t="s">
        <v>4942</v>
      </c>
      <c r="M693" s="51">
        <v>500</v>
      </c>
      <c r="N693" s="51">
        <v>0.18217012036564351</v>
      </c>
      <c r="O693" s="51" t="s">
        <v>4942</v>
      </c>
      <c r="P693" s="30">
        <v>521329.64837200003</v>
      </c>
      <c r="Q693" s="27" t="s">
        <v>2001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2001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2001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4748</v>
      </c>
      <c r="AI693" s="25">
        <v>3.0880465808229018E-2</v>
      </c>
      <c r="AJ693" s="25">
        <v>2.1923768954176656E-3</v>
      </c>
      <c r="AK693" s="25" t="s">
        <v>4748</v>
      </c>
      <c r="AL693" s="25">
        <v>0.45688893821027621</v>
      </c>
      <c r="AM693" s="25">
        <v>3.2222989877031177E-2</v>
      </c>
      <c r="AN693" s="49">
        <v>10.203064322757383</v>
      </c>
      <c r="AO693" s="49">
        <v>9.3476698539204826</v>
      </c>
      <c r="AP693" s="49">
        <v>15.942041703051601</v>
      </c>
      <c r="AQ693" s="49">
        <v>539.26995225884161</v>
      </c>
      <c r="AR693" s="49">
        <v>586.55573553744546</v>
      </c>
      <c r="AS693" s="49">
        <v>524.09835698670827</v>
      </c>
      <c r="AT693" s="28" t="s">
        <v>4748</v>
      </c>
      <c r="AU693" s="28">
        <v>0</v>
      </c>
      <c r="AV693" s="28">
        <v>0</v>
      </c>
    </row>
    <row r="694" spans="1:48" x14ac:dyDescent="0.25">
      <c r="A694" s="162">
        <v>691</v>
      </c>
      <c r="B694" s="3" t="s">
        <v>454</v>
      </c>
      <c r="C694" s="3" t="s">
        <v>694</v>
      </c>
      <c r="D694" s="6">
        <v>18500</v>
      </c>
      <c r="E694" s="171">
        <v>18.589739999999999</v>
      </c>
      <c r="F694" s="171">
        <v>88.775509999999997</v>
      </c>
      <c r="G694" s="171">
        <v>27.586210000000001</v>
      </c>
      <c r="H694" s="6">
        <v>150541900000</v>
      </c>
      <c r="I694" s="154">
        <v>8.1373999999999995</v>
      </c>
      <c r="J694" s="154">
        <v>36.464399999999998</v>
      </c>
      <c r="K694" s="6">
        <v>125</v>
      </c>
      <c r="L694" s="6">
        <v>2228500</v>
      </c>
      <c r="M694" s="154">
        <v>53.623438648510799</v>
      </c>
      <c r="N694" s="154">
        <v>0.91830604446981445</v>
      </c>
      <c r="O694" s="154" t="s">
        <v>4942</v>
      </c>
      <c r="P694" s="172">
        <v>862866.91067100002</v>
      </c>
      <c r="Q694" s="168">
        <v>4.0599794441270154E-2</v>
      </c>
      <c r="R694" s="172">
        <v>892277.42194000003</v>
      </c>
      <c r="S694" s="168">
        <v>3.4084643767518186E-2</v>
      </c>
      <c r="T694" s="172">
        <v>745237.57589099999</v>
      </c>
      <c r="U694" s="168">
        <v>-0.1647916247049088</v>
      </c>
      <c r="V694" s="172">
        <v>18978.554748999999</v>
      </c>
      <c r="W694" s="173">
        <v>0.1586792792569065</v>
      </c>
      <c r="X694" s="172">
        <v>11218.826981</v>
      </c>
      <c r="Y694" s="173">
        <v>-0.40886821312928834</v>
      </c>
      <c r="Z694" s="172">
        <v>5058.5138470000002</v>
      </c>
      <c r="AA694" s="173">
        <v>-0.54910492375299069</v>
      </c>
      <c r="AB694" s="172">
        <v>2154</v>
      </c>
      <c r="AC694" s="168">
        <v>-3.7173447537472981E-3</v>
      </c>
      <c r="AD694" s="172">
        <v>1481</v>
      </c>
      <c r="AE694" s="168">
        <v>-0.31244196843082639</v>
      </c>
      <c r="AF694" s="172">
        <v>621.96144000000004</v>
      </c>
      <c r="AG694" s="168">
        <v>-0.58003954085077647</v>
      </c>
      <c r="AH694" s="171">
        <v>2.5071115802334121</v>
      </c>
      <c r="AI694" s="171">
        <v>1.3755966144725438</v>
      </c>
      <c r="AJ694" s="171">
        <v>0.65166156441563727</v>
      </c>
      <c r="AK694" s="171">
        <v>11.859370379181863</v>
      </c>
      <c r="AL694" s="171">
        <v>7.6078273270651611</v>
      </c>
      <c r="AM694" s="171">
        <v>3.3535534863887482</v>
      </c>
      <c r="AN694" s="170">
        <v>10.190802418141143</v>
      </c>
      <c r="AO694" s="170">
        <v>9.9848040876451716</v>
      </c>
      <c r="AP694" s="170">
        <v>9.7124084402832711</v>
      </c>
      <c r="AQ694" s="170">
        <v>296.63197779894222</v>
      </c>
      <c r="AR694" s="170">
        <v>296.64560025669704</v>
      </c>
      <c r="AS694" s="170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62">
        <v>692</v>
      </c>
      <c r="B695" s="3" t="s">
        <v>455</v>
      </c>
      <c r="C695" s="3" t="s">
        <v>694</v>
      </c>
      <c r="D695" s="28" t="s">
        <v>4942</v>
      </c>
      <c r="E695" s="25" t="s">
        <v>4942</v>
      </c>
      <c r="F695" s="25" t="s">
        <v>4942</v>
      </c>
      <c r="G695" s="25" t="s">
        <v>4942</v>
      </c>
      <c r="H695" s="28" t="s">
        <v>4942</v>
      </c>
      <c r="I695" s="51">
        <v>8.2982399999999998</v>
      </c>
      <c r="J695" s="51">
        <v>9.3483900000000002</v>
      </c>
      <c r="K695" s="28">
        <v>0</v>
      </c>
      <c r="L695" s="28" t="s">
        <v>4942</v>
      </c>
      <c r="M695" s="51" t="s">
        <v>4942</v>
      </c>
      <c r="N695" s="51" t="s">
        <v>4942</v>
      </c>
      <c r="O695" s="51" t="s">
        <v>4942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9">
        <v>8.5653386965297784</v>
      </c>
      <c r="AO695" s="49">
        <v>9.00616061658992</v>
      </c>
      <c r="AP695" s="49">
        <v>8.4266766488238609</v>
      </c>
      <c r="AQ695" s="49">
        <v>176.16349147874274</v>
      </c>
      <c r="AR695" s="49">
        <v>225.4592195362915</v>
      </c>
      <c r="AS695" s="49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62">
        <v>693</v>
      </c>
      <c r="B696" s="3" t="s">
        <v>3001</v>
      </c>
      <c r="C696" s="3" t="s">
        <v>2176</v>
      </c>
      <c r="D696" s="28">
        <v>6300</v>
      </c>
      <c r="E696" s="25">
        <v>0</v>
      </c>
      <c r="F696" s="25">
        <v>-30</v>
      </c>
      <c r="G696" s="25">
        <v>1.612903</v>
      </c>
      <c r="H696" s="28">
        <v>52159974300</v>
      </c>
      <c r="I696" s="51">
        <v>8.2793600000000005</v>
      </c>
      <c r="J696" s="51">
        <v>19.077539999999999</v>
      </c>
      <c r="K696" s="28">
        <v>5</v>
      </c>
      <c r="L696" s="28">
        <v>31500</v>
      </c>
      <c r="M696" s="51">
        <v>33.689839572192511</v>
      </c>
      <c r="N696" s="51">
        <v>0.4587940499847889</v>
      </c>
      <c r="O696" s="51" t="s">
        <v>4942</v>
      </c>
      <c r="P696" s="30">
        <v>415521.42586600001</v>
      </c>
      <c r="Q696" s="27" t="s">
        <v>2001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2001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2001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4748</v>
      </c>
      <c r="AI696" s="25">
        <v>0.38572217748199056</v>
      </c>
      <c r="AJ696" s="25">
        <v>0.17203924588689704</v>
      </c>
      <c r="AK696" s="25" t="s">
        <v>4748</v>
      </c>
      <c r="AL696" s="25">
        <v>3.0072674427876964</v>
      </c>
      <c r="AM696" s="25">
        <v>1.3485555035516219</v>
      </c>
      <c r="AN696" s="49">
        <v>10.627622954451688</v>
      </c>
      <c r="AO696" s="49">
        <v>9.2090921295477361</v>
      </c>
      <c r="AP696" s="49">
        <v>7.1355999780559625</v>
      </c>
      <c r="AQ696" s="49">
        <v>227.0518588781926</v>
      </c>
      <c r="AR696" s="49">
        <v>244.66473764418217</v>
      </c>
      <c r="AS696" s="49">
        <v>332.60367997537247</v>
      </c>
      <c r="AT696" s="28" t="s">
        <v>4748</v>
      </c>
      <c r="AU696" s="28">
        <v>283.01886792452831</v>
      </c>
      <c r="AV696" s="28" t="s">
        <v>4748</v>
      </c>
    </row>
    <row r="697" spans="1:48" x14ac:dyDescent="0.25">
      <c r="A697" s="162">
        <v>694</v>
      </c>
      <c r="B697" s="3" t="s">
        <v>165</v>
      </c>
      <c r="C697" s="3" t="s">
        <v>1</v>
      </c>
      <c r="D697" s="6">
        <v>6830</v>
      </c>
      <c r="E697" s="171">
        <v>8.2408870000000007</v>
      </c>
      <c r="F697" s="171">
        <v>51.106189999999998</v>
      </c>
      <c r="G697" s="171">
        <v>-13.43473</v>
      </c>
      <c r="H697" s="6">
        <v>100592369770</v>
      </c>
      <c r="I697" s="154">
        <v>14.728019999999999</v>
      </c>
      <c r="J697" s="154">
        <v>18.91844</v>
      </c>
      <c r="K697" s="6">
        <v>1268.5</v>
      </c>
      <c r="L697" s="6">
        <v>7692480</v>
      </c>
      <c r="M697" s="154" t="s">
        <v>4942</v>
      </c>
      <c r="N697" s="154">
        <v>0.85038563467621098</v>
      </c>
      <c r="O697" s="154">
        <v>0.37002170000000001</v>
      </c>
      <c r="P697" s="172">
        <v>877348.00879700005</v>
      </c>
      <c r="Q697" s="168">
        <v>0.26886672997574679</v>
      </c>
      <c r="R697" s="172">
        <v>875733.64354399999</v>
      </c>
      <c r="S697" s="168">
        <v>-1.8400511961196298E-3</v>
      </c>
      <c r="T697" s="172">
        <v>1300357.9901419999</v>
      </c>
      <c r="U697" s="168">
        <v>0.4848784213423511</v>
      </c>
      <c r="V697" s="172">
        <v>24388.838490999999</v>
      </c>
      <c r="W697" s="173">
        <v>1.0946140943290636</v>
      </c>
      <c r="X697" s="172">
        <v>24779.153844</v>
      </c>
      <c r="Y697" s="173">
        <v>1.6003851644843081E-2</v>
      </c>
      <c r="Z697" s="172">
        <v>4094.9028929999999</v>
      </c>
      <c r="AA697" s="173">
        <v>-0.83474403852609624</v>
      </c>
      <c r="AB697" s="172">
        <v>1656</v>
      </c>
      <c r="AC697" s="168">
        <v>1.0935524652338811</v>
      </c>
      <c r="AD697" s="172">
        <v>1682</v>
      </c>
      <c r="AE697" s="168">
        <v>1.5700483091787509E-2</v>
      </c>
      <c r="AF697" s="172">
        <v>278</v>
      </c>
      <c r="AG697" s="168">
        <v>-0.83472057074910821</v>
      </c>
      <c r="AH697" s="171">
        <v>8.9453954904960824</v>
      </c>
      <c r="AI697" s="171">
        <v>7.6114779285143719</v>
      </c>
      <c r="AJ697" s="171">
        <v>1.0214717556367232</v>
      </c>
      <c r="AK697" s="171">
        <v>17.552601149958022</v>
      </c>
      <c r="AL697" s="171">
        <v>15.15348620423681</v>
      </c>
      <c r="AM697" s="171">
        <v>2.3011772819796388</v>
      </c>
      <c r="AN697" s="170">
        <v>5.3493978093542722</v>
      </c>
      <c r="AO697" s="170">
        <v>6.3177032768891417</v>
      </c>
      <c r="AP697" s="170">
        <v>1.6798325173219775</v>
      </c>
      <c r="AQ697" s="170">
        <v>85.541096406816393</v>
      </c>
      <c r="AR697" s="170">
        <v>80.121773384160761</v>
      </c>
      <c r="AS697" s="170">
        <v>140.75639151485089</v>
      </c>
      <c r="AT697" s="6">
        <v>0</v>
      </c>
      <c r="AU697" s="6">
        <v>0</v>
      </c>
      <c r="AV697" s="6">
        <v>0</v>
      </c>
    </row>
    <row r="698" spans="1:48" x14ac:dyDescent="0.25">
      <c r="A698" s="162">
        <v>695</v>
      </c>
      <c r="B698" s="3" t="s">
        <v>3004</v>
      </c>
      <c r="C698" s="3" t="s">
        <v>2176</v>
      </c>
      <c r="D698" s="6">
        <v>10900</v>
      </c>
      <c r="E698" s="171">
        <v>14.736840000000001</v>
      </c>
      <c r="F698" s="171">
        <v>18.478259999999999</v>
      </c>
      <c r="G698" s="171">
        <v>17.2043</v>
      </c>
      <c r="H698" s="6">
        <v>93195000000.000015</v>
      </c>
      <c r="I698" s="154">
        <v>8.5499999999999989</v>
      </c>
      <c r="J698" s="154">
        <v>99.248189999999994</v>
      </c>
      <c r="K698" s="6">
        <v>195</v>
      </c>
      <c r="L698" s="6">
        <v>2120000</v>
      </c>
      <c r="M698" s="154">
        <v>6.4650059311981023</v>
      </c>
      <c r="N698" s="154">
        <v>0.76233568936205698</v>
      </c>
      <c r="O698" s="154" t="s">
        <v>4942</v>
      </c>
      <c r="P698" s="172">
        <v>150308.83105499999</v>
      </c>
      <c r="Q698" s="168">
        <v>0.24456776619028964</v>
      </c>
      <c r="R698" s="172">
        <v>152432.52328200001</v>
      </c>
      <c r="S698" s="168">
        <v>1.4128858644525844E-2</v>
      </c>
      <c r="T698" s="172">
        <v>175778.64506000001</v>
      </c>
      <c r="U698" s="168">
        <v>0.15315709059548729</v>
      </c>
      <c r="V698" s="172">
        <v>18780.036857999999</v>
      </c>
      <c r="W698" s="173">
        <v>2.5478927981017701</v>
      </c>
      <c r="X698" s="172">
        <v>15407.245591000001</v>
      </c>
      <c r="Y698" s="173">
        <v>-0.17959449667231309</v>
      </c>
      <c r="Z698" s="172">
        <v>14437.532024</v>
      </c>
      <c r="AA698" s="173">
        <v>-6.293880118107871E-2</v>
      </c>
      <c r="AB698" s="172">
        <v>2196.5</v>
      </c>
      <c r="AC698" s="168">
        <v>2.5484652665589662</v>
      </c>
      <c r="AD698" s="172">
        <v>1567</v>
      </c>
      <c r="AE698" s="168">
        <v>-0.28659230594127016</v>
      </c>
      <c r="AF698" s="172">
        <v>1488</v>
      </c>
      <c r="AG698" s="168">
        <v>-5.0414805360561581E-2</v>
      </c>
      <c r="AH698" s="171">
        <v>5.0439012163271482</v>
      </c>
      <c r="AI698" s="171">
        <v>4.0996107572136546</v>
      </c>
      <c r="AJ698" s="171">
        <v>4.014327922136399</v>
      </c>
      <c r="AK698" s="171">
        <v>16.318737109282004</v>
      </c>
      <c r="AL698" s="171">
        <v>10.818699068754512</v>
      </c>
      <c r="AM698" s="171">
        <v>9.9942889702910396</v>
      </c>
      <c r="AN698" s="170">
        <v>32.174528460875329</v>
      </c>
      <c r="AO698" s="170">
        <v>31.806659240498981</v>
      </c>
      <c r="AP698" s="170">
        <v>34.414941025032384</v>
      </c>
      <c r="AQ698" s="170">
        <v>126.9853602298483</v>
      </c>
      <c r="AR698" s="170">
        <v>55.424247025102112</v>
      </c>
      <c r="AS698" s="170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62">
        <v>696</v>
      </c>
      <c r="B699" s="3" t="s">
        <v>456</v>
      </c>
      <c r="C699" s="3" t="s">
        <v>694</v>
      </c>
      <c r="D699" s="28">
        <v>8300</v>
      </c>
      <c r="E699" s="25">
        <v>-12.63158</v>
      </c>
      <c r="F699" s="25">
        <v>-17</v>
      </c>
      <c r="G699" s="25">
        <v>-35.658909999999999</v>
      </c>
      <c r="H699" s="28">
        <v>936708120000</v>
      </c>
      <c r="I699" s="51">
        <v>112.85639999999999</v>
      </c>
      <c r="J699" s="51">
        <v>30.144950000000001</v>
      </c>
      <c r="K699" s="28">
        <v>43112.95</v>
      </c>
      <c r="L699" s="28">
        <v>404241500</v>
      </c>
      <c r="M699" s="51">
        <v>11.347399499572299</v>
      </c>
      <c r="N699" s="51">
        <v>0.73705899942255215</v>
      </c>
      <c r="O699" s="51">
        <v>0.49574200000000002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9">
        <v>21.022060502696704</v>
      </c>
      <c r="AO699" s="49">
        <v>18.601873805474977</v>
      </c>
      <c r="AP699" s="49">
        <v>20.116963533332076</v>
      </c>
      <c r="AQ699" s="49">
        <v>51.620143155643319</v>
      </c>
      <c r="AR699" s="49">
        <v>59.279326922838493</v>
      </c>
      <c r="AS699" s="49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62">
        <v>697</v>
      </c>
      <c r="B700" s="3" t="s">
        <v>3007</v>
      </c>
      <c r="C700" s="3" t="s">
        <v>2176</v>
      </c>
      <c r="D700" s="28">
        <v>12500</v>
      </c>
      <c r="E700" s="25">
        <v>0</v>
      </c>
      <c r="F700" s="25">
        <v>-10.71429</v>
      </c>
      <c r="G700" s="25">
        <v>-6.716418</v>
      </c>
      <c r="H700" s="28">
        <v>152500000000</v>
      </c>
      <c r="I700" s="51">
        <v>12.2</v>
      </c>
      <c r="J700" s="51">
        <v>62.840490000000003</v>
      </c>
      <c r="K700" s="28">
        <v>5</v>
      </c>
      <c r="L700" s="28">
        <v>62500</v>
      </c>
      <c r="M700" s="51">
        <v>10.032102728731942</v>
      </c>
      <c r="N700" s="51">
        <v>1.0249329676532908</v>
      </c>
      <c r="O700" s="51" t="s">
        <v>4942</v>
      </c>
      <c r="P700" s="30">
        <v>96133.576446999999</v>
      </c>
      <c r="Q700" s="27" t="s">
        <v>2001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2001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2001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9">
        <v>36.749770805081184</v>
      </c>
      <c r="AO700" s="49">
        <v>35.473244883751065</v>
      </c>
      <c r="AP700" s="49">
        <v>39.227466668239721</v>
      </c>
      <c r="AQ700" s="49">
        <v>71.778546951530757</v>
      </c>
      <c r="AR700" s="49">
        <v>71.60637628729593</v>
      </c>
      <c r="AS700" s="49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62">
        <v>698</v>
      </c>
      <c r="B701" s="3" t="s">
        <v>3010</v>
      </c>
      <c r="C701" s="3" t="s">
        <v>2176</v>
      </c>
      <c r="D701" s="6" t="s">
        <v>4942</v>
      </c>
      <c r="E701" s="171" t="s">
        <v>4942</v>
      </c>
      <c r="F701" s="171" t="s">
        <v>4942</v>
      </c>
      <c r="G701" s="171" t="s">
        <v>4942</v>
      </c>
      <c r="H701" s="6" t="s">
        <v>4942</v>
      </c>
      <c r="I701" s="154">
        <v>1.5</v>
      </c>
      <c r="J701" s="154">
        <v>71.613460000000003</v>
      </c>
      <c r="K701" s="6">
        <v>0</v>
      </c>
      <c r="L701" s="6" t="s">
        <v>4942</v>
      </c>
      <c r="M701" s="154" t="s">
        <v>4942</v>
      </c>
      <c r="N701" s="154" t="s">
        <v>4942</v>
      </c>
      <c r="O701" s="154" t="s">
        <v>4942</v>
      </c>
      <c r="P701" s="172" t="s">
        <v>4748</v>
      </c>
      <c r="Q701" s="168" t="s">
        <v>2001</v>
      </c>
      <c r="R701" s="172">
        <v>179400.075942</v>
      </c>
      <c r="S701" s="168" t="s">
        <v>2001</v>
      </c>
      <c r="T701" s="172">
        <v>167669.726865</v>
      </c>
      <c r="U701" s="168">
        <v>-6.538653350844964E-2</v>
      </c>
      <c r="V701" s="172" t="s">
        <v>4748</v>
      </c>
      <c r="W701" s="173" t="s">
        <v>2001</v>
      </c>
      <c r="X701" s="172">
        <v>2997.8975340000002</v>
      </c>
      <c r="Y701" s="173" t="s">
        <v>2001</v>
      </c>
      <c r="Z701" s="172">
        <v>2738.9644750000002</v>
      </c>
      <c r="AA701" s="173">
        <v>-8.6371550749606091E-2</v>
      </c>
      <c r="AB701" s="172" t="s">
        <v>4748</v>
      </c>
      <c r="AC701" s="168" t="s">
        <v>2001</v>
      </c>
      <c r="AD701" s="172">
        <v>2750.36</v>
      </c>
      <c r="AE701" s="168" t="s">
        <v>2001</v>
      </c>
      <c r="AF701" s="172">
        <v>2337</v>
      </c>
      <c r="AG701" s="168">
        <v>-0.15029305254584857</v>
      </c>
      <c r="AH701" s="171" t="s">
        <v>4748</v>
      </c>
      <c r="AI701" s="171" t="s">
        <v>4748</v>
      </c>
      <c r="AJ701" s="171">
        <v>6.1613569178657057</v>
      </c>
      <c r="AK701" s="171" t="s">
        <v>4748</v>
      </c>
      <c r="AL701" s="171" t="s">
        <v>4748</v>
      </c>
      <c r="AM701" s="171">
        <v>12.479992951610782</v>
      </c>
      <c r="AN701" s="170" t="s">
        <v>4748</v>
      </c>
      <c r="AO701" s="170">
        <v>19.237599208797327</v>
      </c>
      <c r="AP701" s="170">
        <v>21.214185819983555</v>
      </c>
      <c r="AQ701" s="170" t="s">
        <v>4748</v>
      </c>
      <c r="AR701" s="170">
        <v>52.213184631020106</v>
      </c>
      <c r="AS701" s="170">
        <v>43.793412325611087</v>
      </c>
      <c r="AT701" s="6" t="s">
        <v>4748</v>
      </c>
      <c r="AU701" s="6" t="s">
        <v>4748</v>
      </c>
      <c r="AV701" s="6">
        <v>1100</v>
      </c>
    </row>
    <row r="702" spans="1:48" x14ac:dyDescent="0.25">
      <c r="A702" s="162">
        <v>699</v>
      </c>
      <c r="B702" s="3" t="s">
        <v>457</v>
      </c>
      <c r="C702" s="3" t="s">
        <v>694</v>
      </c>
      <c r="D702" s="6">
        <v>16000</v>
      </c>
      <c r="E702" s="171">
        <v>45.454549999999998</v>
      </c>
      <c r="F702" s="171">
        <v>60</v>
      </c>
      <c r="G702" s="171">
        <v>6.6666670000000003</v>
      </c>
      <c r="H702" s="6">
        <v>17534400000</v>
      </c>
      <c r="I702" s="154">
        <v>1.0958999999999999</v>
      </c>
      <c r="J702" s="154">
        <v>28.98075</v>
      </c>
      <c r="K702" s="6">
        <v>30</v>
      </c>
      <c r="L702" s="6">
        <v>397500</v>
      </c>
      <c r="M702" s="154">
        <v>10.588597431935552</v>
      </c>
      <c r="N702" s="154">
        <v>0.87062332949815857</v>
      </c>
      <c r="O702" s="154" t="s">
        <v>4942</v>
      </c>
      <c r="P702" s="172">
        <v>63797.341271999998</v>
      </c>
      <c r="Q702" s="168">
        <v>-1.3007394804935957E-2</v>
      </c>
      <c r="R702" s="172">
        <v>63868.727351000001</v>
      </c>
      <c r="S702" s="168">
        <v>1.1189506894284662E-3</v>
      </c>
      <c r="T702" s="172">
        <v>72050.139496999996</v>
      </c>
      <c r="U702" s="168">
        <v>0.12809730967454289</v>
      </c>
      <c r="V702" s="172">
        <v>1920.7229150000001</v>
      </c>
      <c r="W702" s="173">
        <v>8.6047382725376043E-3</v>
      </c>
      <c r="X702" s="172">
        <v>2065.0527040000002</v>
      </c>
      <c r="Y702" s="173">
        <v>7.514347221707407E-2</v>
      </c>
      <c r="Z702" s="172">
        <v>2214.437113</v>
      </c>
      <c r="AA702" s="173">
        <v>7.2339271879425973E-2</v>
      </c>
      <c r="AB702" s="172">
        <v>1753</v>
      </c>
      <c r="AC702" s="168">
        <v>8.6306098964326061E-3</v>
      </c>
      <c r="AD702" s="172">
        <v>1884</v>
      </c>
      <c r="AE702" s="168">
        <v>7.4729035938391419E-2</v>
      </c>
      <c r="AF702" s="172">
        <v>2021</v>
      </c>
      <c r="AG702" s="168">
        <v>7.2717622080679403E-2</v>
      </c>
      <c r="AH702" s="171">
        <v>8.5812304702868261</v>
      </c>
      <c r="AI702" s="171">
        <v>9.3865423909917638</v>
      </c>
      <c r="AJ702" s="171">
        <v>9.9132044766328935</v>
      </c>
      <c r="AK702" s="171">
        <v>9.6719743475239195</v>
      </c>
      <c r="AL702" s="171">
        <v>10.267578275902689</v>
      </c>
      <c r="AM702" s="171">
        <v>10.868901126193386</v>
      </c>
      <c r="AN702" s="170">
        <v>11.768545062073276</v>
      </c>
      <c r="AO702" s="170">
        <v>11.969981939651575</v>
      </c>
      <c r="AP702" s="170">
        <v>12.442531117338474</v>
      </c>
      <c r="AQ702" s="170">
        <v>0</v>
      </c>
      <c r="AR702" s="170">
        <v>0</v>
      </c>
      <c r="AS702" s="170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62">
        <v>700</v>
      </c>
      <c r="B703" s="3" t="s">
        <v>166</v>
      </c>
      <c r="C703" s="3" t="s">
        <v>1</v>
      </c>
      <c r="D703" s="6">
        <v>29950</v>
      </c>
      <c r="E703" s="171">
        <v>-6.2597810000000003</v>
      </c>
      <c r="F703" s="171">
        <v>-10.597009999999999</v>
      </c>
      <c r="G703" s="171">
        <v>-11.911759999999999</v>
      </c>
      <c r="H703" s="6">
        <v>299500000000</v>
      </c>
      <c r="I703" s="154">
        <v>10</v>
      </c>
      <c r="J703" s="154">
        <v>28.531169999999999</v>
      </c>
      <c r="K703" s="6">
        <v>251.5</v>
      </c>
      <c r="L703" s="6">
        <v>7480325</v>
      </c>
      <c r="M703" s="154">
        <v>4.8775111186481332</v>
      </c>
      <c r="N703" s="154">
        <v>1.0215378337799259</v>
      </c>
      <c r="O703" s="154">
        <v>0.44379449999999998</v>
      </c>
      <c r="P703" s="172">
        <v>296218.03911900002</v>
      </c>
      <c r="Q703" s="168">
        <v>0.43289935874512464</v>
      </c>
      <c r="R703" s="172">
        <v>327272.806835</v>
      </c>
      <c r="S703" s="168">
        <v>0.10483753051759392</v>
      </c>
      <c r="T703" s="172">
        <v>542470.87628099998</v>
      </c>
      <c r="U703" s="168">
        <v>0.65754949678570651</v>
      </c>
      <c r="V703" s="172">
        <v>30058.748935</v>
      </c>
      <c r="W703" s="173">
        <v>1.931115337702678</v>
      </c>
      <c r="X703" s="172">
        <v>44921.857127000003</v>
      </c>
      <c r="Y703" s="173">
        <v>0.49446862290045623</v>
      </c>
      <c r="Z703" s="172">
        <v>45463.913095000004</v>
      </c>
      <c r="AA703" s="173">
        <v>1.2066642001632679E-2</v>
      </c>
      <c r="AB703" s="172">
        <v>3679</v>
      </c>
      <c r="AC703" s="168">
        <v>1.9268098647573586</v>
      </c>
      <c r="AD703" s="172">
        <v>5507</v>
      </c>
      <c r="AE703" s="168">
        <v>0.49687415058439788</v>
      </c>
      <c r="AF703" s="172">
        <v>5507.1385200000004</v>
      </c>
      <c r="AG703" s="168">
        <v>2.5153441075072833E-5</v>
      </c>
      <c r="AH703" s="171">
        <v>17.120382365061236</v>
      </c>
      <c r="AI703" s="171">
        <v>20.571838022747375</v>
      </c>
      <c r="AJ703" s="171">
        <v>15.153800778844323</v>
      </c>
      <c r="AK703" s="171">
        <v>21.773398501604401</v>
      </c>
      <c r="AL703" s="171">
        <v>28.212825208102455</v>
      </c>
      <c r="AM703" s="171">
        <v>22.830486764887823</v>
      </c>
      <c r="AN703" s="170">
        <v>27.042879718010347</v>
      </c>
      <c r="AO703" s="170">
        <v>32.796844325998279</v>
      </c>
      <c r="AP703" s="170">
        <v>21.214262851115329</v>
      </c>
      <c r="AQ703" s="170">
        <v>3.2898030506778704</v>
      </c>
      <c r="AR703" s="170">
        <v>0</v>
      </c>
      <c r="AS703" s="170">
        <v>0</v>
      </c>
      <c r="AT703" s="6">
        <v>1500</v>
      </c>
      <c r="AU703" s="6">
        <v>2000</v>
      </c>
      <c r="AV703" s="6">
        <v>2503.6999999999998</v>
      </c>
    </row>
    <row r="704" spans="1:48" x14ac:dyDescent="0.25">
      <c r="A704" s="162">
        <v>701</v>
      </c>
      <c r="B704" s="3" t="s">
        <v>3013</v>
      </c>
      <c r="C704" s="3" t="s">
        <v>2176</v>
      </c>
      <c r="D704" s="6" t="s">
        <v>4942</v>
      </c>
      <c r="E704" s="171" t="s">
        <v>4942</v>
      </c>
      <c r="F704" s="171" t="s">
        <v>4942</v>
      </c>
      <c r="G704" s="171" t="s">
        <v>4942</v>
      </c>
      <c r="H704" s="6" t="s">
        <v>4942</v>
      </c>
      <c r="I704" s="154">
        <v>5.8389899999999999</v>
      </c>
      <c r="J704" s="154">
        <v>16.64085</v>
      </c>
      <c r="K704" s="6" t="s">
        <v>4942</v>
      </c>
      <c r="L704" s="6" t="s">
        <v>4942</v>
      </c>
      <c r="M704" s="154" t="s">
        <v>4942</v>
      </c>
      <c r="N704" s="154" t="s">
        <v>4942</v>
      </c>
      <c r="O704" s="154" t="s">
        <v>4942</v>
      </c>
      <c r="P704" s="172">
        <v>184468.90571399999</v>
      </c>
      <c r="Q704" s="168">
        <v>-0.12252116871483609</v>
      </c>
      <c r="R704" s="172">
        <v>184260.981447</v>
      </c>
      <c r="S704" s="168">
        <v>-1.1271507585259855E-3</v>
      </c>
      <c r="T704" s="172">
        <v>120913.621369</v>
      </c>
      <c r="U704" s="168">
        <v>-0.34379150474795961</v>
      </c>
      <c r="V704" s="172">
        <v>-100537.732041</v>
      </c>
      <c r="W704" s="173">
        <v>0.1908234051277391</v>
      </c>
      <c r="X704" s="172">
        <v>-87124.352119999996</v>
      </c>
      <c r="Y704" s="173">
        <v>-0.13341637660505345</v>
      </c>
      <c r="Z704" s="172">
        <v>-68658.766027000005</v>
      </c>
      <c r="AA704" s="173">
        <v>-0.211945175415096</v>
      </c>
      <c r="AB704" s="172">
        <v>-17218.32</v>
      </c>
      <c r="AC704" s="168">
        <v>0.19082386044696453</v>
      </c>
      <c r="AD704" s="172">
        <v>-14921</v>
      </c>
      <c r="AE704" s="168">
        <v>-0.13342300526416051</v>
      </c>
      <c r="AF704" s="172">
        <v>-11759</v>
      </c>
      <c r="AG704" s="168">
        <v>-0.21191609141478454</v>
      </c>
      <c r="AH704" s="171">
        <v>-21.368355604013129</v>
      </c>
      <c r="AI704" s="171">
        <v>-19.769755678647645</v>
      </c>
      <c r="AJ704" s="171">
        <v>-16.210166313295566</v>
      </c>
      <c r="AK704" s="171" t="s">
        <v>4748</v>
      </c>
      <c r="AL704" s="171" t="s">
        <v>4748</v>
      </c>
      <c r="AM704" s="171" t="s">
        <v>4748</v>
      </c>
      <c r="AN704" s="170">
        <v>-24.111470749958698</v>
      </c>
      <c r="AO704" s="170">
        <v>-18.824672330304004</v>
      </c>
      <c r="AP704" s="170">
        <v>-17.184905256114781</v>
      </c>
      <c r="AQ704" s="170" t="s">
        <v>4748</v>
      </c>
      <c r="AR704" s="170" t="s">
        <v>4748</v>
      </c>
      <c r="AS704" s="170" t="s">
        <v>4748</v>
      </c>
      <c r="AT704" s="6">
        <v>0</v>
      </c>
      <c r="AU704" s="6">
        <v>0</v>
      </c>
      <c r="AV704" s="6">
        <v>0</v>
      </c>
    </row>
    <row r="705" spans="1:48" x14ac:dyDescent="0.25">
      <c r="A705" s="162">
        <v>702</v>
      </c>
      <c r="B705" s="3" t="s">
        <v>458</v>
      </c>
      <c r="C705" s="3" t="s">
        <v>694</v>
      </c>
      <c r="D705" s="6">
        <v>7500</v>
      </c>
      <c r="E705" s="171">
        <v>0</v>
      </c>
      <c r="F705" s="171">
        <v>0</v>
      </c>
      <c r="G705" s="171">
        <v>8.6956520000000008</v>
      </c>
      <c r="H705" s="6">
        <v>11249587500.000002</v>
      </c>
      <c r="I705" s="154">
        <v>1.4999399999999998</v>
      </c>
      <c r="J705" s="154">
        <v>21.270579999999999</v>
      </c>
      <c r="K705" s="6">
        <v>60</v>
      </c>
      <c r="L705" s="6">
        <v>450000</v>
      </c>
      <c r="M705" s="154">
        <v>7.4638044668332038</v>
      </c>
      <c r="N705" s="154">
        <v>0.40048608819430115</v>
      </c>
      <c r="O705" s="154" t="s">
        <v>4942</v>
      </c>
      <c r="P705" s="172">
        <v>75314.742511000004</v>
      </c>
      <c r="Q705" s="168">
        <v>0.45295559929147555</v>
      </c>
      <c r="R705" s="172">
        <v>129625.777378</v>
      </c>
      <c r="S705" s="168">
        <v>0.72112089952465364</v>
      </c>
      <c r="T705" s="172">
        <v>91652.002152999994</v>
      </c>
      <c r="U705" s="168">
        <v>-0.29294925741710454</v>
      </c>
      <c r="V705" s="172">
        <v>1981.9894400000001</v>
      </c>
      <c r="W705" s="173">
        <v>0.23253268168299202</v>
      </c>
      <c r="X705" s="172">
        <v>3205.8236149999998</v>
      </c>
      <c r="Y705" s="173">
        <v>0.61747764660138649</v>
      </c>
      <c r="Z705" s="172">
        <v>2527.775506</v>
      </c>
      <c r="AA705" s="173">
        <v>-0.21150512019046308</v>
      </c>
      <c r="AB705" s="172">
        <v>1189</v>
      </c>
      <c r="AC705" s="168">
        <v>0.10914179104477606</v>
      </c>
      <c r="AD705" s="172">
        <v>1924</v>
      </c>
      <c r="AE705" s="168">
        <v>0.61816652649285109</v>
      </c>
      <c r="AF705" s="172">
        <v>1517</v>
      </c>
      <c r="AG705" s="168">
        <v>-0.21153846153846154</v>
      </c>
      <c r="AH705" s="171">
        <v>2.8669059836424386</v>
      </c>
      <c r="AI705" s="171">
        <v>3.4042025936531175</v>
      </c>
      <c r="AJ705" s="171">
        <v>2.5744401230260126</v>
      </c>
      <c r="AK705" s="171">
        <v>7.5938323250809914</v>
      </c>
      <c r="AL705" s="171">
        <v>12.806983649297504</v>
      </c>
      <c r="AM705" s="171">
        <v>8.4637892158901522</v>
      </c>
      <c r="AN705" s="170">
        <v>19.097326034008944</v>
      </c>
      <c r="AO705" s="170">
        <v>12.888244709447283</v>
      </c>
      <c r="AP705" s="170">
        <v>15.061670149830054</v>
      </c>
      <c r="AQ705" s="170">
        <v>106.16680375393956</v>
      </c>
      <c r="AR705" s="170">
        <v>131.3939980157229</v>
      </c>
      <c r="AS705" s="170">
        <v>137.46730893740275</v>
      </c>
      <c r="AT705" s="6">
        <v>500</v>
      </c>
      <c r="AU705" s="6">
        <v>700</v>
      </c>
      <c r="AV705" s="6">
        <v>600</v>
      </c>
    </row>
    <row r="706" spans="1:48" x14ac:dyDescent="0.25">
      <c r="A706" s="162">
        <v>703</v>
      </c>
      <c r="B706" s="3" t="s">
        <v>167</v>
      </c>
      <c r="C706" s="3" t="s">
        <v>1</v>
      </c>
      <c r="D706" s="28">
        <v>10550</v>
      </c>
      <c r="E706" s="25">
        <v>-10.970459999999999</v>
      </c>
      <c r="F706" s="25">
        <v>17.22222</v>
      </c>
      <c r="G706" s="25">
        <v>7.4338090000000001</v>
      </c>
      <c r="H706" s="28">
        <v>1033896434100</v>
      </c>
      <c r="I706" s="51">
        <v>97.999659999999992</v>
      </c>
      <c r="J706" s="51">
        <v>69.241349999999997</v>
      </c>
      <c r="K706" s="28">
        <v>1715229</v>
      </c>
      <c r="L706" s="28">
        <v>19673250000</v>
      </c>
      <c r="M706" s="51">
        <v>5.5723668464072595</v>
      </c>
      <c r="N706" s="51">
        <v>0.7534717874479977</v>
      </c>
      <c r="O706" s="51">
        <v>0.58301060000000005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9">
        <v>6.774528415993708</v>
      </c>
      <c r="AO706" s="49">
        <v>12.109717948971921</v>
      </c>
      <c r="AP706" s="49">
        <v>10.930038849643042</v>
      </c>
      <c r="AQ706" s="49">
        <v>44.855505288163343</v>
      </c>
      <c r="AR706" s="49">
        <v>29.147524331816371</v>
      </c>
      <c r="AS706" s="49">
        <v>38.353372080464787</v>
      </c>
      <c r="AT706" s="28">
        <v>0</v>
      </c>
      <c r="AU706" s="28">
        <v>700</v>
      </c>
      <c r="AV706" s="28" t="s">
        <v>4748</v>
      </c>
    </row>
    <row r="707" spans="1:48" x14ac:dyDescent="0.25">
      <c r="A707" s="162">
        <v>704</v>
      </c>
      <c r="B707" s="3" t="s">
        <v>168</v>
      </c>
      <c r="C707" s="3" t="s">
        <v>1</v>
      </c>
      <c r="D707" s="28">
        <v>790</v>
      </c>
      <c r="E707" s="25">
        <v>16.176469999999998</v>
      </c>
      <c r="F707" s="25">
        <v>17.910450000000001</v>
      </c>
      <c r="G707" s="25">
        <v>11.267609999999999</v>
      </c>
      <c r="H707" s="28">
        <v>19459919110.000004</v>
      </c>
      <c r="I707" s="51">
        <v>24.632809999999999</v>
      </c>
      <c r="J707" s="51">
        <v>92.44502</v>
      </c>
      <c r="K707" s="28">
        <v>42792.5</v>
      </c>
      <c r="L707" s="28">
        <v>32021360</v>
      </c>
      <c r="M707" s="51">
        <v>719.25612528531371</v>
      </c>
      <c r="N707" s="51">
        <v>8.9894098093979247E-2</v>
      </c>
      <c r="O707" s="51">
        <v>0.76981219999999995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9">
        <v>0.38932633420822871</v>
      </c>
      <c r="AO707" s="49">
        <v>-13.189115984846422</v>
      </c>
      <c r="AP707" s="49">
        <v>0.80090325598369816</v>
      </c>
      <c r="AQ707" s="49">
        <v>0</v>
      </c>
      <c r="AR707" s="49">
        <v>0</v>
      </c>
      <c r="AS707" s="49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62">
        <v>705</v>
      </c>
      <c r="B708" s="3" t="s">
        <v>459</v>
      </c>
      <c r="C708" s="3" t="s">
        <v>694</v>
      </c>
      <c r="D708" s="28">
        <v>2700</v>
      </c>
      <c r="E708" s="25">
        <v>12.5</v>
      </c>
      <c r="F708" s="25">
        <v>-15.625</v>
      </c>
      <c r="G708" s="25">
        <v>-34.146340000000002</v>
      </c>
      <c r="H708" s="28">
        <v>20520000000</v>
      </c>
      <c r="I708" s="51">
        <v>7.6</v>
      </c>
      <c r="J708" s="51">
        <v>98.188159999999996</v>
      </c>
      <c r="K708" s="28">
        <v>545</v>
      </c>
      <c r="L708" s="28">
        <v>1346500</v>
      </c>
      <c r="M708" s="51">
        <v>22.766709919761599</v>
      </c>
      <c r="N708" s="51">
        <v>0.24631998743040148</v>
      </c>
      <c r="O708" s="51" t="s">
        <v>4942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9">
        <v>9.8288574598647251</v>
      </c>
      <c r="AO708" s="49">
        <v>10.305541883220116</v>
      </c>
      <c r="AP708" s="49">
        <v>13.990254773917988</v>
      </c>
      <c r="AQ708" s="49">
        <v>86.048795926438586</v>
      </c>
      <c r="AR708" s="49">
        <v>115.75021104136552</v>
      </c>
      <c r="AS708" s="49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62">
        <v>706</v>
      </c>
      <c r="B709" s="3" t="s">
        <v>3016</v>
      </c>
      <c r="C709" s="3" t="s">
        <v>2176</v>
      </c>
      <c r="D709" s="28" t="s">
        <v>4942</v>
      </c>
      <c r="E709" s="25" t="s">
        <v>4942</v>
      </c>
      <c r="F709" s="25" t="s">
        <v>4942</v>
      </c>
      <c r="G709" s="25" t="s">
        <v>4942</v>
      </c>
      <c r="H709" s="28" t="s">
        <v>4942</v>
      </c>
      <c r="I709" s="51">
        <v>21.566509999999997</v>
      </c>
      <c r="J709" s="51">
        <v>100</v>
      </c>
      <c r="K709" s="28" t="s">
        <v>4942</v>
      </c>
      <c r="L709" s="28" t="s">
        <v>4942</v>
      </c>
      <c r="M709" s="51" t="s">
        <v>4942</v>
      </c>
      <c r="N709" s="51" t="s">
        <v>4942</v>
      </c>
      <c r="O709" s="51" t="s">
        <v>4942</v>
      </c>
      <c r="P709" s="30">
        <v>27904.430892</v>
      </c>
      <c r="Q709" s="27" t="s">
        <v>2001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2001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4748</v>
      </c>
      <c r="AC709" s="27" t="s">
        <v>2001</v>
      </c>
      <c r="AD709" s="30" t="s">
        <v>4748</v>
      </c>
      <c r="AE709" s="27" t="s">
        <v>2001</v>
      </c>
      <c r="AF709" s="30">
        <v>14</v>
      </c>
      <c r="AG709" s="27" t="s">
        <v>4748</v>
      </c>
      <c r="AH709" s="25" t="s">
        <v>4748</v>
      </c>
      <c r="AI709" s="25">
        <v>0.11641629191317833</v>
      </c>
      <c r="AJ709" s="25">
        <v>0.13295457454892368</v>
      </c>
      <c r="AK709" s="25" t="s">
        <v>4748</v>
      </c>
      <c r="AL709" s="25">
        <v>0.12677238908332192</v>
      </c>
      <c r="AM709" s="25">
        <v>0.14087660453681658</v>
      </c>
      <c r="AN709" s="49">
        <v>20.313068354406205</v>
      </c>
      <c r="AO709" s="49">
        <v>25.705703781542532</v>
      </c>
      <c r="AP709" s="49">
        <v>26.50702624040111</v>
      </c>
      <c r="AQ709" s="49">
        <v>3.3662795793467417</v>
      </c>
      <c r="AR709" s="49">
        <v>3.3107308549215815</v>
      </c>
      <c r="AS709" s="49">
        <v>0</v>
      </c>
      <c r="AT709" s="28" t="s">
        <v>4748</v>
      </c>
      <c r="AU709" s="28" t="s">
        <v>4748</v>
      </c>
      <c r="AV709" s="28" t="s">
        <v>4748</v>
      </c>
    </row>
    <row r="710" spans="1:48" x14ac:dyDescent="0.25">
      <c r="A710" s="162">
        <v>707</v>
      </c>
      <c r="B710" s="3" t="s">
        <v>169</v>
      </c>
      <c r="C710" s="3" t="s">
        <v>1</v>
      </c>
      <c r="D710" s="28">
        <v>11600</v>
      </c>
      <c r="E710" s="25">
        <v>-14.39114</v>
      </c>
      <c r="F710" s="25">
        <v>-21.62162</v>
      </c>
      <c r="G710" s="25">
        <v>-40.486960000000003</v>
      </c>
      <c r="H710" s="28">
        <v>2210402202400.0005</v>
      </c>
      <c r="I710" s="51">
        <v>190.55189999999999</v>
      </c>
      <c r="J710" s="51">
        <v>44.534419999999997</v>
      </c>
      <c r="K710" s="28">
        <v>912514</v>
      </c>
      <c r="L710" s="28">
        <v>11357300000</v>
      </c>
      <c r="M710" s="51">
        <v>3.2255274129944791</v>
      </c>
      <c r="N710" s="51">
        <v>0.83722590823699428</v>
      </c>
      <c r="O710" s="51">
        <v>1.312543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9">
        <v>57.426791701301227</v>
      </c>
      <c r="AO710" s="49">
        <v>59.458198485144443</v>
      </c>
      <c r="AP710" s="49">
        <v>65.380663349595338</v>
      </c>
      <c r="AQ710" s="49">
        <v>5.4374248764779702</v>
      </c>
      <c r="AR710" s="49">
        <v>8.5345653356425224</v>
      </c>
      <c r="AS710" s="49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62">
        <v>708</v>
      </c>
      <c r="B711" s="3" t="s">
        <v>460</v>
      </c>
      <c r="C711" s="3" t="s">
        <v>694</v>
      </c>
      <c r="D711" s="6">
        <v>31500</v>
      </c>
      <c r="E711" s="171">
        <v>32.352939999999997</v>
      </c>
      <c r="F711" s="171">
        <v>19.77186</v>
      </c>
      <c r="G711" s="171">
        <v>17.100370000000002</v>
      </c>
      <c r="H711" s="6">
        <v>246642669000.00003</v>
      </c>
      <c r="I711" s="154">
        <v>7.8299199999999995</v>
      </c>
      <c r="J711" s="154">
        <v>58.244540000000001</v>
      </c>
      <c r="K711" s="6">
        <v>840</v>
      </c>
      <c r="L711" s="6">
        <v>24681000</v>
      </c>
      <c r="M711" s="154" t="s">
        <v>4942</v>
      </c>
      <c r="N711" s="154">
        <v>2.9888741338325251</v>
      </c>
      <c r="O711" s="154">
        <v>0.61022129999999997</v>
      </c>
      <c r="P711" s="172">
        <v>484278.09984400001</v>
      </c>
      <c r="Q711" s="168">
        <v>-6.5709562094062868E-5</v>
      </c>
      <c r="R711" s="172">
        <v>513510.07610499999</v>
      </c>
      <c r="S711" s="168">
        <v>6.0361962001619363E-2</v>
      </c>
      <c r="T711" s="172">
        <v>528312.24580200005</v>
      </c>
      <c r="U711" s="168">
        <v>2.8825470785841772E-2</v>
      </c>
      <c r="V711" s="172">
        <v>17699.022636999998</v>
      </c>
      <c r="W711" s="173">
        <v>-4.7541642645419047E-2</v>
      </c>
      <c r="X711" s="172">
        <v>19766.787351999999</v>
      </c>
      <c r="Y711" s="173">
        <v>0.11682931636447069</v>
      </c>
      <c r="Z711" s="172">
        <v>14624.932683000001</v>
      </c>
      <c r="AA711" s="173">
        <v>-0.26012596672568272</v>
      </c>
      <c r="AB711" s="172">
        <v>2260.5297438124185</v>
      </c>
      <c r="AC711" s="168">
        <v>-4.7566776436150815E-2</v>
      </c>
      <c r="AD711" s="172">
        <v>2524.5332175423359</v>
      </c>
      <c r="AE711" s="168">
        <v>0.11678832116788329</v>
      </c>
      <c r="AF711" s="172">
        <v>1868</v>
      </c>
      <c r="AG711" s="168">
        <v>-0.26006123151014787</v>
      </c>
      <c r="AH711" s="171">
        <v>7.6226612939089611</v>
      </c>
      <c r="AI711" s="171">
        <v>7.4121703165894726</v>
      </c>
      <c r="AJ711" s="171">
        <v>5.2506040682673731</v>
      </c>
      <c r="AK711" s="171">
        <v>20.311316651310349</v>
      </c>
      <c r="AL711" s="171">
        <v>21.297582498424536</v>
      </c>
      <c r="AM711" s="171">
        <v>14.374735277674198</v>
      </c>
      <c r="AN711" s="170">
        <v>13.211047919492803</v>
      </c>
      <c r="AO711" s="170">
        <v>15.385411421380812</v>
      </c>
      <c r="AP711" s="170">
        <v>14.384095405670482</v>
      </c>
      <c r="AQ711" s="170">
        <v>40.941458228135843</v>
      </c>
      <c r="AR711" s="170">
        <v>49.101256845011441</v>
      </c>
      <c r="AS711" s="170">
        <v>63.069416440687554</v>
      </c>
      <c r="AT711" s="6">
        <v>1315.6752062527139</v>
      </c>
      <c r="AU711" s="6">
        <v>0</v>
      </c>
      <c r="AV711" s="6" t="s">
        <v>4748</v>
      </c>
    </row>
    <row r="712" spans="1:48" x14ac:dyDescent="0.25">
      <c r="A712" s="162">
        <v>709</v>
      </c>
      <c r="B712" s="3" t="s">
        <v>4677</v>
      </c>
      <c r="C712" s="3" t="s">
        <v>2176</v>
      </c>
      <c r="D712" s="28" t="s">
        <v>4942</v>
      </c>
      <c r="E712" s="25" t="s">
        <v>4942</v>
      </c>
      <c r="F712" s="25" t="s">
        <v>4942</v>
      </c>
      <c r="G712" s="25" t="s">
        <v>4942</v>
      </c>
      <c r="H712" s="28" t="s">
        <v>4942</v>
      </c>
      <c r="I712" s="51">
        <v>78.8</v>
      </c>
      <c r="J712" s="51">
        <v>100</v>
      </c>
      <c r="K712" s="28" t="s">
        <v>4942</v>
      </c>
      <c r="L712" s="28" t="s">
        <v>4942</v>
      </c>
      <c r="M712" s="51" t="s">
        <v>4942</v>
      </c>
      <c r="N712" s="51" t="s">
        <v>4942</v>
      </c>
      <c r="O712" s="51" t="s">
        <v>4942</v>
      </c>
      <c r="P712" s="30" t="s">
        <v>4748</v>
      </c>
      <c r="Q712" s="27" t="s">
        <v>2001</v>
      </c>
      <c r="R712" s="30" t="s">
        <v>4748</v>
      </c>
      <c r="S712" s="27" t="s">
        <v>2001</v>
      </c>
      <c r="T712" s="30" t="s">
        <v>4748</v>
      </c>
      <c r="U712" s="27" t="s">
        <v>4748</v>
      </c>
      <c r="V712" s="30" t="s">
        <v>4748</v>
      </c>
      <c r="W712" s="32" t="s">
        <v>2001</v>
      </c>
      <c r="X712" s="30" t="s">
        <v>4748</v>
      </c>
      <c r="Y712" s="32" t="s">
        <v>2001</v>
      </c>
      <c r="Z712" s="30" t="s">
        <v>4748</v>
      </c>
      <c r="AA712" s="32" t="s">
        <v>4748</v>
      </c>
      <c r="AB712" s="30" t="s">
        <v>4748</v>
      </c>
      <c r="AC712" s="27" t="s">
        <v>2001</v>
      </c>
      <c r="AD712" s="30" t="s">
        <v>4748</v>
      </c>
      <c r="AE712" s="27" t="s">
        <v>2001</v>
      </c>
      <c r="AF712" s="30" t="s">
        <v>4748</v>
      </c>
      <c r="AG712" s="27" t="s">
        <v>4748</v>
      </c>
      <c r="AH712" s="25" t="s">
        <v>4748</v>
      </c>
      <c r="AI712" s="25" t="s">
        <v>4748</v>
      </c>
      <c r="AJ712" s="25" t="s">
        <v>4748</v>
      </c>
      <c r="AK712" s="25" t="s">
        <v>4748</v>
      </c>
      <c r="AL712" s="25" t="s">
        <v>4748</v>
      </c>
      <c r="AM712" s="25" t="s">
        <v>4748</v>
      </c>
      <c r="AN712" s="49" t="s">
        <v>4748</v>
      </c>
      <c r="AO712" s="49" t="s">
        <v>4748</v>
      </c>
      <c r="AP712" s="49" t="s">
        <v>4748</v>
      </c>
      <c r="AQ712" s="49" t="s">
        <v>4748</v>
      </c>
      <c r="AR712" s="49" t="s">
        <v>4748</v>
      </c>
      <c r="AS712" s="49" t="s">
        <v>4748</v>
      </c>
      <c r="AT712" s="28" t="s">
        <v>4748</v>
      </c>
      <c r="AU712" s="28" t="s">
        <v>4748</v>
      </c>
      <c r="AV712" s="28" t="s">
        <v>4748</v>
      </c>
    </row>
    <row r="713" spans="1:48" x14ac:dyDescent="0.25">
      <c r="A713" s="162">
        <v>710</v>
      </c>
      <c r="B713" s="3" t="s">
        <v>2032</v>
      </c>
      <c r="C713" s="3" t="s">
        <v>1</v>
      </c>
      <c r="D713" s="28">
        <v>18900</v>
      </c>
      <c r="E713" s="25">
        <v>14.545450000000001</v>
      </c>
      <c r="F713" s="25">
        <v>3.278689</v>
      </c>
      <c r="G713" s="25">
        <v>3.8461539999999999</v>
      </c>
      <c r="H713" s="28">
        <v>493290000000</v>
      </c>
      <c r="I713" s="51">
        <v>26.099999999999998</v>
      </c>
      <c r="J713" s="51">
        <v>79.926259999999999</v>
      </c>
      <c r="K713" s="28">
        <v>455</v>
      </c>
      <c r="L713" s="28">
        <v>8100000</v>
      </c>
      <c r="M713" s="51">
        <v>726.92307692307691</v>
      </c>
      <c r="N713" s="51">
        <v>1.5757187338186591</v>
      </c>
      <c r="O713" s="51">
        <v>0.36747099999999999</v>
      </c>
      <c r="P713" s="30">
        <v>70911.350630000001</v>
      </c>
      <c r="Q713" s="27" t="s">
        <v>2001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2001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2001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4748</v>
      </c>
      <c r="AI713" s="25">
        <v>5.6099156329864055</v>
      </c>
      <c r="AJ713" s="25">
        <v>3.0500808922326703</v>
      </c>
      <c r="AK713" s="25" t="s">
        <v>4748</v>
      </c>
      <c r="AL713" s="25">
        <v>6.2471739391501222</v>
      </c>
      <c r="AM713" s="25">
        <v>6.349469052532779</v>
      </c>
      <c r="AN713" s="49">
        <v>23.087685068113327</v>
      </c>
      <c r="AO713" s="49">
        <v>48.067826052655235</v>
      </c>
      <c r="AP713" s="49">
        <v>12.501623445697573</v>
      </c>
      <c r="AQ713" s="49">
        <v>17.611813732133914</v>
      </c>
      <c r="AR713" s="49">
        <v>0</v>
      </c>
      <c r="AS713" s="49">
        <v>14.891843035482013</v>
      </c>
      <c r="AT713" s="28" t="s">
        <v>4748</v>
      </c>
      <c r="AU713" s="28" t="s">
        <v>4748</v>
      </c>
      <c r="AV713" s="28">
        <v>0</v>
      </c>
    </row>
    <row r="714" spans="1:48" x14ac:dyDescent="0.25">
      <c r="A714" s="162">
        <v>711</v>
      </c>
      <c r="B714" s="3" t="s">
        <v>4103</v>
      </c>
      <c r="C714" s="3" t="s">
        <v>2176</v>
      </c>
      <c r="D714" s="28">
        <v>10500</v>
      </c>
      <c r="E714" s="25">
        <v>5</v>
      </c>
      <c r="F714" s="25">
        <v>16.66667</v>
      </c>
      <c r="G714" s="25" t="s">
        <v>4942</v>
      </c>
      <c r="H714" s="28">
        <v>52779300000</v>
      </c>
      <c r="I714" s="51">
        <v>5.0266000000000002</v>
      </c>
      <c r="J714" s="51">
        <v>76.226900000000001</v>
      </c>
      <c r="K714" s="28">
        <v>165</v>
      </c>
      <c r="L714" s="28">
        <v>1652500</v>
      </c>
      <c r="M714" s="51">
        <v>8.4609186140209509</v>
      </c>
      <c r="N714" s="51">
        <v>0.71693101949903171</v>
      </c>
      <c r="O714" s="51" t="s">
        <v>4942</v>
      </c>
      <c r="P714" s="30" t="s">
        <v>4748</v>
      </c>
      <c r="Q714" s="27" t="s">
        <v>2001</v>
      </c>
      <c r="R714" s="30">
        <v>201706.19155700001</v>
      </c>
      <c r="S714" s="27" t="s">
        <v>2001</v>
      </c>
      <c r="T714" s="30">
        <v>182046.830238</v>
      </c>
      <c r="U714" s="27">
        <v>-9.7465333945609162E-2</v>
      </c>
      <c r="V714" s="30" t="s">
        <v>4748</v>
      </c>
      <c r="W714" s="32" t="s">
        <v>2001</v>
      </c>
      <c r="X714" s="30">
        <v>8694.3872329999995</v>
      </c>
      <c r="Y714" s="32" t="s">
        <v>2001</v>
      </c>
      <c r="Z714" s="30">
        <v>6235.6214470000004</v>
      </c>
      <c r="AA714" s="32">
        <v>-0.28279920368253503</v>
      </c>
      <c r="AB714" s="30" t="s">
        <v>4748</v>
      </c>
      <c r="AC714" s="27" t="s">
        <v>2001</v>
      </c>
      <c r="AD714" s="30">
        <v>1730</v>
      </c>
      <c r="AE714" s="27" t="s">
        <v>2001</v>
      </c>
      <c r="AF714" s="30">
        <v>1241</v>
      </c>
      <c r="AG714" s="27">
        <v>-0.28265895953757225</v>
      </c>
      <c r="AH714" s="25" t="s">
        <v>4748</v>
      </c>
      <c r="AI714" s="25" t="s">
        <v>4748</v>
      </c>
      <c r="AJ714" s="25">
        <v>2.0285893600547751</v>
      </c>
      <c r="AK714" s="25" t="s">
        <v>4748</v>
      </c>
      <c r="AL714" s="25" t="s">
        <v>4748</v>
      </c>
      <c r="AM714" s="25">
        <v>8.3393084378320843</v>
      </c>
      <c r="AN714" s="49" t="s">
        <v>4748</v>
      </c>
      <c r="AO714" s="49">
        <v>13.503755236637272</v>
      </c>
      <c r="AP714" s="49">
        <v>14.048712225620219</v>
      </c>
      <c r="AQ714" s="49" t="s">
        <v>4748</v>
      </c>
      <c r="AR714" s="49">
        <v>118.03160976106584</v>
      </c>
      <c r="AS714" s="49">
        <v>131.9552259380439</v>
      </c>
      <c r="AT714" s="28" t="s">
        <v>4748</v>
      </c>
      <c r="AU714" s="28" t="s">
        <v>4748</v>
      </c>
      <c r="AV714" s="28">
        <v>1000</v>
      </c>
    </row>
    <row r="715" spans="1:48" x14ac:dyDescent="0.25">
      <c r="A715" s="162">
        <v>712</v>
      </c>
      <c r="B715" s="3" t="s">
        <v>170</v>
      </c>
      <c r="C715" s="3" t="s">
        <v>1</v>
      </c>
      <c r="D715" s="28">
        <v>24500</v>
      </c>
      <c r="E715" s="25">
        <v>-13.732390000000001</v>
      </c>
      <c r="F715" s="25">
        <v>-30.594899999999999</v>
      </c>
      <c r="G715" s="25">
        <v>-9.2592590000000001</v>
      </c>
      <c r="H715" s="28">
        <v>4724941742500</v>
      </c>
      <c r="I715" s="51">
        <v>192.85479999999998</v>
      </c>
      <c r="J715" s="51" t="s">
        <v>4942</v>
      </c>
      <c r="K715" s="28">
        <v>30.5</v>
      </c>
      <c r="L715" s="28">
        <v>715325</v>
      </c>
      <c r="M715" s="51">
        <v>23.221135947697782</v>
      </c>
      <c r="N715" s="51">
        <v>1.7396823271770947</v>
      </c>
      <c r="O715" s="51" t="s">
        <v>4942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9">
        <v>32.720614915354638</v>
      </c>
      <c r="AO715" s="49">
        <v>46.553701182821619</v>
      </c>
      <c r="AP715" s="49">
        <v>65.342375475301623</v>
      </c>
      <c r="AQ715" s="49">
        <v>147.44962369699817</v>
      </c>
      <c r="AR715" s="49">
        <v>152.92350799671163</v>
      </c>
      <c r="AS715" s="49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62">
        <v>713</v>
      </c>
      <c r="B716" s="3" t="s">
        <v>171</v>
      </c>
      <c r="C716" s="3" t="s">
        <v>1</v>
      </c>
      <c r="D716" s="28">
        <v>9700</v>
      </c>
      <c r="E716" s="25">
        <v>6.010929</v>
      </c>
      <c r="F716" s="25">
        <v>24.358969999999999</v>
      </c>
      <c r="G716" s="25">
        <v>32.27272</v>
      </c>
      <c r="H716" s="28">
        <v>484971870000.00006</v>
      </c>
      <c r="I716" s="51">
        <v>49.997099999999996</v>
      </c>
      <c r="J716" s="51">
        <v>74.690200000000004</v>
      </c>
      <c r="K716" s="28">
        <v>145753</v>
      </c>
      <c r="L716" s="28">
        <v>1400750000</v>
      </c>
      <c r="M716" s="51">
        <v>4.0559882733802262</v>
      </c>
      <c r="N716" s="51">
        <v>0.74344630140310708</v>
      </c>
      <c r="O716" s="51">
        <v>0.60380129999999999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9">
        <v>45.92721807412962</v>
      </c>
      <c r="AO716" s="49">
        <v>28.375519699446716</v>
      </c>
      <c r="AP716" s="49">
        <v>27.011730480379015</v>
      </c>
      <c r="AQ716" s="49">
        <v>47.010036052473055</v>
      </c>
      <c r="AR716" s="49">
        <v>216.91162192159902</v>
      </c>
      <c r="AS716" s="49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62">
        <v>714</v>
      </c>
      <c r="B717" s="3" t="s">
        <v>461</v>
      </c>
      <c r="C717" s="3" t="s">
        <v>694</v>
      </c>
      <c r="D717" s="28">
        <v>61100</v>
      </c>
      <c r="E717" s="25">
        <v>0.4934211</v>
      </c>
      <c r="F717" s="25">
        <v>-2.2400000000000002</v>
      </c>
      <c r="G717" s="25">
        <v>15.50095</v>
      </c>
      <c r="H717" s="28">
        <v>219960000000</v>
      </c>
      <c r="I717" s="51">
        <v>3.5999999999999996</v>
      </c>
      <c r="J717" s="51">
        <v>66.191670000000002</v>
      </c>
      <c r="K717" s="28">
        <v>17315</v>
      </c>
      <c r="L717" s="28">
        <v>1052632000</v>
      </c>
      <c r="M717" s="51">
        <v>4.5591218713000696</v>
      </c>
      <c r="N717" s="51">
        <v>0.93586137843249884</v>
      </c>
      <c r="O717" s="51">
        <v>0.32907989999999998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9">
        <v>23.226395183750302</v>
      </c>
      <c r="AO717" s="49">
        <v>23.982605834400072</v>
      </c>
      <c r="AP717" s="49">
        <v>19.641596523966832</v>
      </c>
      <c r="AQ717" s="49">
        <v>8.3900364241241743</v>
      </c>
      <c r="AR717" s="49">
        <v>3.5016782989591695</v>
      </c>
      <c r="AS717" s="49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62">
        <v>715</v>
      </c>
      <c r="B718" s="3" t="s">
        <v>172</v>
      </c>
      <c r="C718" s="3" t="s">
        <v>1</v>
      </c>
      <c r="D718" s="28">
        <v>18850</v>
      </c>
      <c r="E718" s="25">
        <v>-7.598039</v>
      </c>
      <c r="F718" s="25">
        <v>2.4456519999999999</v>
      </c>
      <c r="G718" s="25">
        <v>-24.144870000000001</v>
      </c>
      <c r="H718" s="28">
        <v>942726388499.99988</v>
      </c>
      <c r="I718" s="51">
        <v>50.012009999999997</v>
      </c>
      <c r="J718" s="51">
        <v>97.816109999999995</v>
      </c>
      <c r="K718" s="28">
        <v>293426.5</v>
      </c>
      <c r="L718" s="28">
        <v>5836400000</v>
      </c>
      <c r="M718" s="51">
        <v>6.0892875476423631</v>
      </c>
      <c r="N718" s="51">
        <v>0.78484138739779696</v>
      </c>
      <c r="O718" s="51">
        <v>0.93445560000000005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9">
        <v>43.222254886547994</v>
      </c>
      <c r="AO718" s="49">
        <v>56.921495783366517</v>
      </c>
      <c r="AP718" s="49">
        <v>55.58797465751357</v>
      </c>
      <c r="AQ718" s="49">
        <v>24.563579978343782</v>
      </c>
      <c r="AR718" s="49">
        <v>10.615648706579375</v>
      </c>
      <c r="AS718" s="49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62">
        <v>716</v>
      </c>
      <c r="B719" s="3" t="s">
        <v>3019</v>
      </c>
      <c r="C719" s="3" t="s">
        <v>2176</v>
      </c>
      <c r="D719" s="6">
        <v>5000</v>
      </c>
      <c r="E719" s="171">
        <v>0</v>
      </c>
      <c r="F719" s="171">
        <v>-9.0909089999999999</v>
      </c>
      <c r="G719" s="171">
        <v>-33.333329999999997</v>
      </c>
      <c r="H719" s="6">
        <v>450000000000</v>
      </c>
      <c r="I719" s="154">
        <v>90</v>
      </c>
      <c r="J719" s="154">
        <v>80.763459999999995</v>
      </c>
      <c r="K719" s="6">
        <v>100</v>
      </c>
      <c r="L719" s="6">
        <v>498500</v>
      </c>
      <c r="M719" s="154" t="s">
        <v>4942</v>
      </c>
      <c r="N719" s="154">
        <v>1.2950064759067104</v>
      </c>
      <c r="O719" s="154" t="s">
        <v>4942</v>
      </c>
      <c r="P719" s="172" t="s">
        <v>4748</v>
      </c>
      <c r="Q719" s="168" t="s">
        <v>2001</v>
      </c>
      <c r="R719" s="172">
        <v>2891004.1923890002</v>
      </c>
      <c r="S719" s="168" t="s">
        <v>2001</v>
      </c>
      <c r="T719" s="172">
        <v>2606452.3682710002</v>
      </c>
      <c r="U719" s="168">
        <v>-9.8426638351865797E-2</v>
      </c>
      <c r="V719" s="172" t="s">
        <v>4748</v>
      </c>
      <c r="W719" s="173" t="s">
        <v>2001</v>
      </c>
      <c r="X719" s="172">
        <v>-404088.36999500002</v>
      </c>
      <c r="Y719" s="173" t="s">
        <v>2001</v>
      </c>
      <c r="Z719" s="172">
        <v>-66389.065480999998</v>
      </c>
      <c r="AA719" s="173">
        <v>-0.83570656715059266</v>
      </c>
      <c r="AB719" s="172" t="s">
        <v>4748</v>
      </c>
      <c r="AC719" s="168" t="s">
        <v>2001</v>
      </c>
      <c r="AD719" s="172">
        <v>-4490</v>
      </c>
      <c r="AE719" s="168" t="s">
        <v>2001</v>
      </c>
      <c r="AF719" s="172">
        <v>-738</v>
      </c>
      <c r="AG719" s="168">
        <v>-0.83563474387527836</v>
      </c>
      <c r="AH719" s="171" t="s">
        <v>4748</v>
      </c>
      <c r="AI719" s="171" t="s">
        <v>4748</v>
      </c>
      <c r="AJ719" s="171">
        <v>-1.5646009542129284</v>
      </c>
      <c r="AK719" s="171" t="s">
        <v>4748</v>
      </c>
      <c r="AL719" s="171" t="s">
        <v>4748</v>
      </c>
      <c r="AM719" s="171">
        <v>-16.786176144477203</v>
      </c>
      <c r="AN719" s="170" t="s">
        <v>4748</v>
      </c>
      <c r="AO719" s="170">
        <v>7.4484123369623179</v>
      </c>
      <c r="AP719" s="170">
        <v>8.7429698422291207</v>
      </c>
      <c r="AQ719" s="170" t="s">
        <v>4748</v>
      </c>
      <c r="AR719" s="170">
        <v>302.65695374715318</v>
      </c>
      <c r="AS719" s="170">
        <v>394.51773657154217</v>
      </c>
      <c r="AT719" s="6" t="s">
        <v>4748</v>
      </c>
      <c r="AU719" s="6" t="s">
        <v>4748</v>
      </c>
      <c r="AV719" s="6">
        <v>0</v>
      </c>
    </row>
    <row r="720" spans="1:48" x14ac:dyDescent="0.25">
      <c r="A720" s="162">
        <v>717</v>
      </c>
      <c r="B720" s="3" t="s">
        <v>462</v>
      </c>
      <c r="C720" s="3" t="s">
        <v>694</v>
      </c>
      <c r="D720" s="28">
        <v>5100</v>
      </c>
      <c r="E720" s="25">
        <v>15.909090000000001</v>
      </c>
      <c r="F720" s="25">
        <v>30.76923</v>
      </c>
      <c r="G720" s="25">
        <v>27.5</v>
      </c>
      <c r="H720" s="28">
        <v>217944032400</v>
      </c>
      <c r="I720" s="51">
        <v>42.734119999999997</v>
      </c>
      <c r="J720" s="51">
        <v>67.614789999999999</v>
      </c>
      <c r="K720" s="28">
        <v>45305</v>
      </c>
      <c r="L720" s="28">
        <v>211446500</v>
      </c>
      <c r="M720" s="51">
        <v>10.817153365852821</v>
      </c>
      <c r="N720" s="51">
        <v>0.46844247294922137</v>
      </c>
      <c r="O720" s="51">
        <v>0.54021350000000001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9">
        <v>8.1701079028866914</v>
      </c>
      <c r="AO720" s="49">
        <v>9.4428331117743074</v>
      </c>
      <c r="AP720" s="49">
        <v>7.0789481427627425</v>
      </c>
      <c r="AQ720" s="49">
        <v>166.07063575774552</v>
      </c>
      <c r="AR720" s="49">
        <v>118.22505488019652</v>
      </c>
      <c r="AS720" s="49">
        <v>134.7826867938947</v>
      </c>
      <c r="AT720" s="28">
        <v>897</v>
      </c>
      <c r="AU720" s="28">
        <v>500</v>
      </c>
      <c r="AV720" s="28" t="s">
        <v>4748</v>
      </c>
    </row>
    <row r="721" spans="1:48" x14ac:dyDescent="0.25">
      <c r="A721" s="162">
        <v>718</v>
      </c>
      <c r="B721" s="3" t="s">
        <v>173</v>
      </c>
      <c r="C721" s="3" t="s">
        <v>1</v>
      </c>
      <c r="D721" s="28">
        <v>44800</v>
      </c>
      <c r="E721" s="25">
        <v>0.67415729999999996</v>
      </c>
      <c r="F721" s="25">
        <v>-2.3965139999999998</v>
      </c>
      <c r="G721" s="25">
        <v>-2.3965139999999998</v>
      </c>
      <c r="H721" s="28">
        <v>1451520000000</v>
      </c>
      <c r="I721" s="51">
        <v>32.4</v>
      </c>
      <c r="J721" s="51">
        <v>99.307419999999993</v>
      </c>
      <c r="K721" s="28">
        <v>10577</v>
      </c>
      <c r="L721" s="28">
        <v>466400000</v>
      </c>
      <c r="M721" s="51">
        <v>10.580990474657231</v>
      </c>
      <c r="N721" s="51">
        <v>2.8417890375852286</v>
      </c>
      <c r="O721" s="51">
        <v>0.5652971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9">
        <v>21.202495424172707</v>
      </c>
      <c r="AO721" s="49">
        <v>20.687221582805527</v>
      </c>
      <c r="AP721" s="49">
        <v>19.406081600373682</v>
      </c>
      <c r="AQ721" s="49">
        <v>24.540994449511899</v>
      </c>
      <c r="AR721" s="49">
        <v>15.882708382049138</v>
      </c>
      <c r="AS721" s="49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62">
        <v>719</v>
      </c>
      <c r="B722" s="3" t="s">
        <v>3022</v>
      </c>
      <c r="C722" s="3" t="s">
        <v>2176</v>
      </c>
      <c r="D722" s="28">
        <v>24300</v>
      </c>
      <c r="E722" s="25">
        <v>8.4821430000000007</v>
      </c>
      <c r="F722" s="25">
        <v>41.279069999999997</v>
      </c>
      <c r="G722" s="25">
        <v>56.774189999999997</v>
      </c>
      <c r="H722" s="28">
        <v>60750000000</v>
      </c>
      <c r="I722" s="51">
        <v>2.5</v>
      </c>
      <c r="J722" s="51">
        <v>36.50808</v>
      </c>
      <c r="K722" s="28">
        <v>90</v>
      </c>
      <c r="L722" s="28">
        <v>1995500</v>
      </c>
      <c r="M722" s="51">
        <v>10.283537875581887</v>
      </c>
      <c r="N722" s="51">
        <v>1.409004331059718</v>
      </c>
      <c r="O722" s="51" t="s">
        <v>4942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9">
        <v>46.397756563924432</v>
      </c>
      <c r="AO722" s="49">
        <v>53.240173141989679</v>
      </c>
      <c r="AP722" s="49">
        <v>45.009035127616102</v>
      </c>
      <c r="AQ722" s="49">
        <v>0</v>
      </c>
      <c r="AR722" s="49">
        <v>0</v>
      </c>
      <c r="AS722" s="49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62">
        <v>720</v>
      </c>
      <c r="B723" s="3" t="s">
        <v>3025</v>
      </c>
      <c r="C723" s="3" t="s">
        <v>2176</v>
      </c>
      <c r="D723" s="28">
        <v>22000</v>
      </c>
      <c r="E723" s="25">
        <v>4.7619049999999996</v>
      </c>
      <c r="F723" s="25">
        <v>7.3170729999999997</v>
      </c>
      <c r="G723" s="25">
        <v>15.78947</v>
      </c>
      <c r="H723" s="28">
        <v>1753974288000.0002</v>
      </c>
      <c r="I723" s="51">
        <v>79.726100000000002</v>
      </c>
      <c r="J723" s="51">
        <v>97.417029999999997</v>
      </c>
      <c r="K723" s="28">
        <v>1480</v>
      </c>
      <c r="L723" s="28">
        <v>28457000</v>
      </c>
      <c r="M723" s="51">
        <v>8.3682008368200833</v>
      </c>
      <c r="N723" s="51">
        <v>1.25065018507669</v>
      </c>
      <c r="O723" s="51" t="s">
        <v>4942</v>
      </c>
      <c r="P723" s="30" t="s">
        <v>4748</v>
      </c>
      <c r="Q723" s="27" t="s">
        <v>2001</v>
      </c>
      <c r="R723" s="30" t="s">
        <v>4748</v>
      </c>
      <c r="S723" s="27" t="s">
        <v>2001</v>
      </c>
      <c r="T723" s="30">
        <v>19196516.907729</v>
      </c>
      <c r="U723" s="27" t="s">
        <v>4748</v>
      </c>
      <c r="V723" s="30" t="s">
        <v>4748</v>
      </c>
      <c r="W723" s="32" t="s">
        <v>2001</v>
      </c>
      <c r="X723" s="30" t="s">
        <v>4748</v>
      </c>
      <c r="Y723" s="32" t="s">
        <v>2001</v>
      </c>
      <c r="Z723" s="30">
        <v>248835.09034900001</v>
      </c>
      <c r="AA723" s="32" t="s">
        <v>4748</v>
      </c>
      <c r="AB723" s="30" t="s">
        <v>4748</v>
      </c>
      <c r="AC723" s="27" t="s">
        <v>2001</v>
      </c>
      <c r="AD723" s="30" t="s">
        <v>4748</v>
      </c>
      <c r="AE723" s="27" t="s">
        <v>2001</v>
      </c>
      <c r="AF723" s="30">
        <v>2629</v>
      </c>
      <c r="AG723" s="27" t="s">
        <v>4748</v>
      </c>
      <c r="AH723" s="25" t="s">
        <v>4748</v>
      </c>
      <c r="AI723" s="25" t="s">
        <v>4748</v>
      </c>
      <c r="AJ723" s="25">
        <v>1.5494006481536617</v>
      </c>
      <c r="AK723" s="25" t="s">
        <v>4748</v>
      </c>
      <c r="AL723" s="25" t="s">
        <v>4748</v>
      </c>
      <c r="AM723" s="25">
        <v>16.088121957730909</v>
      </c>
      <c r="AN723" s="49" t="s">
        <v>4748</v>
      </c>
      <c r="AO723" s="49" t="s">
        <v>4748</v>
      </c>
      <c r="AP723" s="49">
        <v>6.4537279242527168</v>
      </c>
      <c r="AQ723" s="49" t="s">
        <v>4748</v>
      </c>
      <c r="AR723" s="49">
        <v>346.68164525253019</v>
      </c>
      <c r="AS723" s="49">
        <v>224.63113230484737</v>
      </c>
      <c r="AT723" s="28" t="s">
        <v>4748</v>
      </c>
      <c r="AU723" s="28" t="s">
        <v>4748</v>
      </c>
      <c r="AV723" s="28">
        <v>600</v>
      </c>
    </row>
    <row r="724" spans="1:48" x14ac:dyDescent="0.25">
      <c r="A724" s="162">
        <v>721</v>
      </c>
      <c r="B724" s="3" t="s">
        <v>3028</v>
      </c>
      <c r="C724" s="3" t="s">
        <v>2176</v>
      </c>
      <c r="D724" s="28">
        <v>900</v>
      </c>
      <c r="E724" s="25">
        <v>-10</v>
      </c>
      <c r="F724" s="25">
        <v>-18.181819999999998</v>
      </c>
      <c r="G724" s="25">
        <v>28.571429999999999</v>
      </c>
      <c r="H724" s="28">
        <v>4635000000</v>
      </c>
      <c r="I724" s="51">
        <v>5.1499999999999995</v>
      </c>
      <c r="J724" s="51">
        <v>44.87885</v>
      </c>
      <c r="K724" s="28">
        <v>670</v>
      </c>
      <c r="L724" s="28">
        <v>625500</v>
      </c>
      <c r="M724" s="51" t="s">
        <v>4942</v>
      </c>
      <c r="N724" s="51" t="s">
        <v>4942</v>
      </c>
      <c r="O724" s="51" t="s">
        <v>4942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4748</v>
      </c>
      <c r="AL724" s="25" t="s">
        <v>4748</v>
      </c>
      <c r="AM724" s="25" t="s">
        <v>4748</v>
      </c>
      <c r="AN724" s="49">
        <v>2.7422884028677763</v>
      </c>
      <c r="AO724" s="49">
        <v>-1.9620416139715768</v>
      </c>
      <c r="AP724" s="49">
        <v>9.1030897492148544</v>
      </c>
      <c r="AQ724" s="49" t="s">
        <v>4748</v>
      </c>
      <c r="AR724" s="49" t="s">
        <v>4748</v>
      </c>
      <c r="AS724" s="49" t="s">
        <v>4748</v>
      </c>
      <c r="AT724" s="28">
        <v>0</v>
      </c>
      <c r="AU724" s="28">
        <v>0</v>
      </c>
      <c r="AV724" s="28">
        <v>0</v>
      </c>
    </row>
    <row r="725" spans="1:48" x14ac:dyDescent="0.25">
      <c r="A725" s="162">
        <v>722</v>
      </c>
      <c r="B725" s="3" t="s">
        <v>463</v>
      </c>
      <c r="C725" s="3" t="s">
        <v>694</v>
      </c>
      <c r="D725" s="28">
        <v>3800</v>
      </c>
      <c r="E725" s="25">
        <v>0</v>
      </c>
      <c r="F725" s="25">
        <v>8.5714290000000002</v>
      </c>
      <c r="G725" s="25">
        <v>11.764709999999999</v>
      </c>
      <c r="H725" s="28">
        <v>19000000000</v>
      </c>
      <c r="I725" s="51">
        <v>5</v>
      </c>
      <c r="J725" s="51">
        <v>45.596780000000003</v>
      </c>
      <c r="K725" s="28">
        <v>1055</v>
      </c>
      <c r="L725" s="28">
        <v>3647500</v>
      </c>
      <c r="M725" s="51">
        <v>94.625891805452554</v>
      </c>
      <c r="N725" s="51">
        <v>0.4601093238472645</v>
      </c>
      <c r="O725" s="51" t="s">
        <v>4942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9">
        <v>14.013243385331474</v>
      </c>
      <c r="AO725" s="49">
        <v>11.497629117045049</v>
      </c>
      <c r="AP725" s="49">
        <v>-3.0704154680641471</v>
      </c>
      <c r="AQ725" s="49">
        <v>172.79034912053316</v>
      </c>
      <c r="AR725" s="49">
        <v>159.15700160852342</v>
      </c>
      <c r="AS725" s="49">
        <v>214.39828316743129</v>
      </c>
      <c r="AT725" s="28">
        <v>0</v>
      </c>
      <c r="AU725" s="28">
        <v>0</v>
      </c>
      <c r="AV725" s="28" t="s">
        <v>4748</v>
      </c>
    </row>
    <row r="726" spans="1:48" x14ac:dyDescent="0.25">
      <c r="A726" s="162">
        <v>723</v>
      </c>
      <c r="B726" s="3" t="s">
        <v>174</v>
      </c>
      <c r="C726" s="3" t="s">
        <v>1</v>
      </c>
      <c r="D726" s="28">
        <v>21800</v>
      </c>
      <c r="E726" s="25">
        <v>3.8095240000000001</v>
      </c>
      <c r="F726" s="25">
        <v>-9.9173550000000006</v>
      </c>
      <c r="G726" s="25">
        <v>-4.3859649999999997</v>
      </c>
      <c r="H726" s="28">
        <v>204673267600</v>
      </c>
      <c r="I726" s="51">
        <v>9.388679999999999</v>
      </c>
      <c r="J726" s="51">
        <v>29.505939999999999</v>
      </c>
      <c r="K726" s="28">
        <v>160</v>
      </c>
      <c r="L726" s="28">
        <v>3681475</v>
      </c>
      <c r="M726" s="51">
        <v>10.521235521235521</v>
      </c>
      <c r="N726" s="51">
        <v>0.71832398502865447</v>
      </c>
      <c r="O726" s="51">
        <v>0.29112900000000003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9">
        <v>8.2909155194457078</v>
      </c>
      <c r="AO726" s="49">
        <v>10.318082152149621</v>
      </c>
      <c r="AP726" s="49">
        <v>10.150660897061769</v>
      </c>
      <c r="AQ726" s="49">
        <v>279.74847688340526</v>
      </c>
      <c r="AR726" s="49">
        <v>297.48980345775203</v>
      </c>
      <c r="AS726" s="49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62">
        <v>724</v>
      </c>
      <c r="B727" s="3" t="s">
        <v>3031</v>
      </c>
      <c r="C727" s="3" t="s">
        <v>2176</v>
      </c>
      <c r="D727" s="28">
        <v>9700</v>
      </c>
      <c r="E727" s="25">
        <v>0</v>
      </c>
      <c r="F727" s="25">
        <v>2.1052629999999999</v>
      </c>
      <c r="G727" s="25">
        <v>-46.111109999999996</v>
      </c>
      <c r="H727" s="28">
        <v>14550000000</v>
      </c>
      <c r="I727" s="51">
        <v>1.5</v>
      </c>
      <c r="J727" s="51">
        <v>82.48</v>
      </c>
      <c r="K727" s="28">
        <v>20</v>
      </c>
      <c r="L727" s="28">
        <v>176000</v>
      </c>
      <c r="M727" s="51">
        <v>54.452641625356335</v>
      </c>
      <c r="N727" s="51">
        <v>0.88790983067623985</v>
      </c>
      <c r="O727" s="51" t="s">
        <v>4942</v>
      </c>
      <c r="P727" s="30" t="s">
        <v>4748</v>
      </c>
      <c r="Q727" s="27" t="s">
        <v>2001</v>
      </c>
      <c r="R727" s="30">
        <v>22371.681685</v>
      </c>
      <c r="S727" s="27" t="s">
        <v>2001</v>
      </c>
      <c r="T727" s="30">
        <v>37060.737177000003</v>
      </c>
      <c r="U727" s="27">
        <v>0.65659147572481669</v>
      </c>
      <c r="V727" s="30" t="s">
        <v>4748</v>
      </c>
      <c r="W727" s="32" t="s">
        <v>2001</v>
      </c>
      <c r="X727" s="30">
        <v>582.04164000000003</v>
      </c>
      <c r="Y727" s="32" t="s">
        <v>2001</v>
      </c>
      <c r="Z727" s="30">
        <v>267.20466800000003</v>
      </c>
      <c r="AA727" s="32">
        <v>-0.5409182958112756</v>
      </c>
      <c r="AB727" s="30" t="s">
        <v>4748</v>
      </c>
      <c r="AC727" s="27" t="s">
        <v>2001</v>
      </c>
      <c r="AD727" s="30" t="s">
        <v>4748</v>
      </c>
      <c r="AE727" s="27" t="s">
        <v>2001</v>
      </c>
      <c r="AF727" s="30">
        <v>178.13644500000001</v>
      </c>
      <c r="AG727" s="27" t="s">
        <v>4748</v>
      </c>
      <c r="AH727" s="25" t="s">
        <v>4748</v>
      </c>
      <c r="AI727" s="25" t="s">
        <v>4748</v>
      </c>
      <c r="AJ727" s="25">
        <v>0.82552077506005805</v>
      </c>
      <c r="AK727" s="25" t="s">
        <v>4748</v>
      </c>
      <c r="AL727" s="25" t="s">
        <v>4748</v>
      </c>
      <c r="AM727" s="25">
        <v>1.6440130031650544</v>
      </c>
      <c r="AN727" s="49" t="s">
        <v>4748</v>
      </c>
      <c r="AO727" s="49">
        <v>6.5923369676265668</v>
      </c>
      <c r="AP727" s="49">
        <v>4.4688731664729193</v>
      </c>
      <c r="AQ727" s="49" t="s">
        <v>4748</v>
      </c>
      <c r="AR727" s="49">
        <v>61.182769364288461</v>
      </c>
      <c r="AS727" s="49">
        <v>76.901829127228964</v>
      </c>
      <c r="AT727" s="28" t="s">
        <v>4748</v>
      </c>
      <c r="AU727" s="28" t="s">
        <v>4748</v>
      </c>
      <c r="AV727" s="28" t="s">
        <v>4748</v>
      </c>
    </row>
    <row r="728" spans="1:48" x14ac:dyDescent="0.25">
      <c r="A728" s="162">
        <v>725</v>
      </c>
      <c r="B728" s="3" t="s">
        <v>4975</v>
      </c>
      <c r="C728" s="3" t="s">
        <v>1</v>
      </c>
      <c r="D728" s="28">
        <v>11700</v>
      </c>
      <c r="E728" s="25">
        <v>1.2987010000000001</v>
      </c>
      <c r="F728" s="25">
        <v>14.14634</v>
      </c>
      <c r="G728" s="25" t="s">
        <v>4942</v>
      </c>
      <c r="H728" s="28">
        <v>272610000000</v>
      </c>
      <c r="I728" s="51">
        <v>23.3</v>
      </c>
      <c r="J728" s="51">
        <v>88.11824</v>
      </c>
      <c r="K728" s="28">
        <v>437352</v>
      </c>
      <c r="L728" s="28">
        <v>5194050000</v>
      </c>
      <c r="M728" s="51">
        <v>13.745217266478775</v>
      </c>
      <c r="N728" s="51">
        <v>1.0173485883997662</v>
      </c>
      <c r="O728" s="51" t="s">
        <v>4942</v>
      </c>
      <c r="P728" s="30" t="s">
        <v>2001</v>
      </c>
      <c r="Q728" s="27" t="s">
        <v>2001</v>
      </c>
      <c r="R728" s="30" t="s">
        <v>2001</v>
      </c>
      <c r="S728" s="27" t="s">
        <v>2001</v>
      </c>
      <c r="T728" s="30" t="s">
        <v>2001</v>
      </c>
      <c r="U728" s="27" t="s">
        <v>2001</v>
      </c>
      <c r="V728" s="30" t="s">
        <v>2001</v>
      </c>
      <c r="W728" s="32" t="s">
        <v>2001</v>
      </c>
      <c r="X728" s="30" t="s">
        <v>2001</v>
      </c>
      <c r="Y728" s="32" t="s">
        <v>2001</v>
      </c>
      <c r="Z728" s="30" t="s">
        <v>2001</v>
      </c>
      <c r="AA728" s="32" t="s">
        <v>2001</v>
      </c>
      <c r="AB728" s="30" t="s">
        <v>2001</v>
      </c>
      <c r="AC728" s="27" t="s">
        <v>2001</v>
      </c>
      <c r="AD728" s="30" t="s">
        <v>2001</v>
      </c>
      <c r="AE728" s="27" t="s">
        <v>2001</v>
      </c>
      <c r="AF728" s="30" t="s">
        <v>2001</v>
      </c>
      <c r="AG728" s="27" t="s">
        <v>2001</v>
      </c>
      <c r="AH728" s="25" t="s">
        <v>2001</v>
      </c>
      <c r="AI728" s="25" t="s">
        <v>2001</v>
      </c>
      <c r="AJ728" s="25" t="s">
        <v>2001</v>
      </c>
      <c r="AK728" s="25" t="s">
        <v>2001</v>
      </c>
      <c r="AL728" s="25" t="s">
        <v>2001</v>
      </c>
      <c r="AM728" s="25" t="s">
        <v>2001</v>
      </c>
      <c r="AN728" s="49" t="s">
        <v>2001</v>
      </c>
      <c r="AO728" s="49" t="s">
        <v>2001</v>
      </c>
      <c r="AP728" s="49" t="s">
        <v>2001</v>
      </c>
      <c r="AQ728" s="49" t="s">
        <v>2001</v>
      </c>
      <c r="AR728" s="49" t="s">
        <v>2001</v>
      </c>
      <c r="AS728" s="49" t="s">
        <v>2001</v>
      </c>
      <c r="AT728" s="28" t="s">
        <v>2001</v>
      </c>
      <c r="AU728" s="28" t="s">
        <v>2001</v>
      </c>
      <c r="AV728" s="28" t="s">
        <v>2001</v>
      </c>
    </row>
    <row r="729" spans="1:48" x14ac:dyDescent="0.25">
      <c r="A729" s="162">
        <v>726</v>
      </c>
      <c r="B729" s="3" t="s">
        <v>3034</v>
      </c>
      <c r="C729" s="3" t="s">
        <v>2176</v>
      </c>
      <c r="D729" s="28" t="s">
        <v>4942</v>
      </c>
      <c r="E729" s="25" t="s">
        <v>4942</v>
      </c>
      <c r="F729" s="25" t="s">
        <v>4942</v>
      </c>
      <c r="G729" s="25" t="s">
        <v>4942</v>
      </c>
      <c r="H729" s="28" t="s">
        <v>4942</v>
      </c>
      <c r="I729" s="51">
        <v>5.5</v>
      </c>
      <c r="J729" s="51">
        <v>82.250910000000005</v>
      </c>
      <c r="K729" s="28">
        <v>0</v>
      </c>
      <c r="L729" s="28" t="s">
        <v>4942</v>
      </c>
      <c r="M729" s="51" t="s">
        <v>4942</v>
      </c>
      <c r="N729" s="51" t="s">
        <v>4942</v>
      </c>
      <c r="O729" s="51" t="s">
        <v>4942</v>
      </c>
      <c r="P729" s="30" t="s">
        <v>4748</v>
      </c>
      <c r="Q729" s="27" t="s">
        <v>2001</v>
      </c>
      <c r="R729" s="30">
        <v>209389.297701</v>
      </c>
      <c r="S729" s="27" t="s">
        <v>2001</v>
      </c>
      <c r="T729" s="30">
        <v>278723.00958800002</v>
      </c>
      <c r="U729" s="27">
        <v>0.33112347502118245</v>
      </c>
      <c r="V729" s="30" t="s">
        <v>4748</v>
      </c>
      <c r="W729" s="32" t="s">
        <v>2001</v>
      </c>
      <c r="X729" s="30">
        <v>9199.2974250000007</v>
      </c>
      <c r="Y729" s="32" t="s">
        <v>2001</v>
      </c>
      <c r="Z729" s="30">
        <v>9197.3586899999991</v>
      </c>
      <c r="AA729" s="32">
        <v>-2.1074815939017681E-4</v>
      </c>
      <c r="AB729" s="30" t="s">
        <v>4748</v>
      </c>
      <c r="AC729" s="27" t="s">
        <v>2001</v>
      </c>
      <c r="AD729" s="30">
        <v>1672</v>
      </c>
      <c r="AE729" s="27" t="s">
        <v>2001</v>
      </c>
      <c r="AF729" s="30">
        <v>1672</v>
      </c>
      <c r="AG729" s="27">
        <v>0</v>
      </c>
      <c r="AH729" s="25" t="s">
        <v>4748</v>
      </c>
      <c r="AI729" s="25" t="s">
        <v>4748</v>
      </c>
      <c r="AJ729" s="25">
        <v>3.7476244583072305</v>
      </c>
      <c r="AK729" s="25" t="s">
        <v>4748</v>
      </c>
      <c r="AL729" s="25" t="s">
        <v>4748</v>
      </c>
      <c r="AM729" s="25">
        <v>10.173932225247436</v>
      </c>
      <c r="AN729" s="49" t="s">
        <v>4748</v>
      </c>
      <c r="AO729" s="49">
        <v>10.851827809961401</v>
      </c>
      <c r="AP729" s="49">
        <v>9.9634960698255952</v>
      </c>
      <c r="AQ729" s="49" t="s">
        <v>4748</v>
      </c>
      <c r="AR729" s="49">
        <v>102.33161809396178</v>
      </c>
      <c r="AS729" s="49">
        <v>96.831340080958654</v>
      </c>
      <c r="AT729" s="28" t="s">
        <v>4748</v>
      </c>
      <c r="AU729" s="28" t="s">
        <v>4748</v>
      </c>
      <c r="AV729" s="28">
        <v>1500</v>
      </c>
    </row>
    <row r="730" spans="1:48" x14ac:dyDescent="0.25">
      <c r="A730" s="162">
        <v>727</v>
      </c>
      <c r="B730" s="3" t="s">
        <v>464</v>
      </c>
      <c r="C730" s="3" t="s">
        <v>694</v>
      </c>
      <c r="D730" s="28">
        <v>3000</v>
      </c>
      <c r="E730" s="25">
        <v>-3.225806</v>
      </c>
      <c r="F730" s="25">
        <v>-21.052630000000001</v>
      </c>
      <c r="G730" s="25">
        <v>-36.170209999999997</v>
      </c>
      <c r="H730" s="28">
        <v>15449373000</v>
      </c>
      <c r="I730" s="51">
        <v>5.1497899999999994</v>
      </c>
      <c r="J730" s="51">
        <v>25.127800000000001</v>
      </c>
      <c r="K730" s="28">
        <v>60</v>
      </c>
      <c r="L730" s="28">
        <v>181000</v>
      </c>
      <c r="M730" s="51" t="s">
        <v>4942</v>
      </c>
      <c r="N730" s="51">
        <v>0.2155745054857891</v>
      </c>
      <c r="O730" s="51" t="s">
        <v>4942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9">
        <v>6.2842562516309597</v>
      </c>
      <c r="AO730" s="49">
        <v>11.813837485147349</v>
      </c>
      <c r="AP730" s="49">
        <v>11.523732900409456</v>
      </c>
      <c r="AQ730" s="49">
        <v>352.23264309108953</v>
      </c>
      <c r="AR730" s="49">
        <v>336.01346018416268</v>
      </c>
      <c r="AS730" s="49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62">
        <v>728</v>
      </c>
      <c r="B731" s="3" t="s">
        <v>3950</v>
      </c>
      <c r="C731" s="3" t="s">
        <v>2176</v>
      </c>
      <c r="D731" s="6">
        <v>8700</v>
      </c>
      <c r="E731" s="171">
        <v>-4.3956039999999996</v>
      </c>
      <c r="F731" s="171">
        <v>1.1627909999999999</v>
      </c>
      <c r="G731" s="171">
        <v>-36.118879999999997</v>
      </c>
      <c r="H731" s="6">
        <v>7726853626500</v>
      </c>
      <c r="I731" s="154">
        <v>888.14409999999998</v>
      </c>
      <c r="J731" s="154">
        <v>87.631590000000003</v>
      </c>
      <c r="K731" s="6">
        <v>451511</v>
      </c>
      <c r="L731" s="6">
        <v>4000852000</v>
      </c>
      <c r="M731" s="154">
        <v>6.7599067599067597</v>
      </c>
      <c r="N731" s="154">
        <v>0.63964945649851013</v>
      </c>
      <c r="O731" s="154" t="s">
        <v>4942</v>
      </c>
      <c r="P731" s="172">
        <v>7064306</v>
      </c>
      <c r="Q731" s="168">
        <v>9.1747816560311835E-2</v>
      </c>
      <c r="R731" s="172">
        <v>8992440</v>
      </c>
      <c r="S731" s="168">
        <v>0.27294032846255534</v>
      </c>
      <c r="T731" s="172">
        <v>12122853</v>
      </c>
      <c r="U731" s="168">
        <v>0.34811608417737566</v>
      </c>
      <c r="V731" s="172">
        <v>349849</v>
      </c>
      <c r="W731" s="173">
        <v>-0.24999624836267831</v>
      </c>
      <c r="X731" s="172">
        <v>1062786</v>
      </c>
      <c r="Y731" s="173">
        <v>2.0378420404231541</v>
      </c>
      <c r="Z731" s="172">
        <v>1368086</v>
      </c>
      <c r="AA731" s="173">
        <v>0.28726385180083291</v>
      </c>
      <c r="AB731" s="172">
        <v>488.80400754716982</v>
      </c>
      <c r="AC731" s="168">
        <v>-0.23503649635036483</v>
      </c>
      <c r="AD731" s="172">
        <v>1475.7403433962263</v>
      </c>
      <c r="AE731" s="168">
        <v>2.0190839694656484</v>
      </c>
      <c r="AF731" s="172">
        <v>1891.795464</v>
      </c>
      <c r="AG731" s="168">
        <v>0.2819297598426268</v>
      </c>
      <c r="AH731" s="171">
        <v>0.3357651027654095</v>
      </c>
      <c r="AI731" s="171">
        <v>0.85209440958411986</v>
      </c>
      <c r="AJ731" s="171">
        <v>0.89622728865830747</v>
      </c>
      <c r="AK731" s="171">
        <v>4.5174980123891908</v>
      </c>
      <c r="AL731" s="171">
        <v>12.830015305285048</v>
      </c>
      <c r="AM731" s="171">
        <v>14.787044056037255</v>
      </c>
      <c r="AN731" s="170" t="s">
        <v>4748</v>
      </c>
      <c r="AO731" s="170" t="s">
        <v>4748</v>
      </c>
      <c r="AP731" s="170" t="s">
        <v>4748</v>
      </c>
      <c r="AQ731" s="170">
        <v>271.54677574692261</v>
      </c>
      <c r="AR731" s="170">
        <v>243.82756123014181</v>
      </c>
      <c r="AS731" s="170">
        <v>214.12207785398206</v>
      </c>
      <c r="AT731" s="6">
        <v>419.77443396226408</v>
      </c>
      <c r="AU731" s="6" t="s">
        <v>4748</v>
      </c>
      <c r="AV731" s="6">
        <v>1500</v>
      </c>
    </row>
    <row r="732" spans="1:48" x14ac:dyDescent="0.25">
      <c r="A732" s="162">
        <v>729</v>
      </c>
      <c r="B732" s="3" t="s">
        <v>3037</v>
      </c>
      <c r="C732" s="3" t="s">
        <v>2176</v>
      </c>
      <c r="D732" s="28" t="s">
        <v>4942</v>
      </c>
      <c r="E732" s="25" t="s">
        <v>4942</v>
      </c>
      <c r="F732" s="25" t="s">
        <v>4942</v>
      </c>
      <c r="G732" s="25" t="s">
        <v>4942</v>
      </c>
      <c r="H732" s="28" t="s">
        <v>4942</v>
      </c>
      <c r="I732" s="51">
        <v>1.89354</v>
      </c>
      <c r="J732" s="51">
        <v>95.393289999999993</v>
      </c>
      <c r="K732" s="28" t="s">
        <v>4942</v>
      </c>
      <c r="L732" s="28" t="s">
        <v>4942</v>
      </c>
      <c r="M732" s="51" t="s">
        <v>4942</v>
      </c>
      <c r="N732" s="51" t="s">
        <v>4942</v>
      </c>
      <c r="O732" s="51" t="s">
        <v>4942</v>
      </c>
      <c r="P732" s="30">
        <v>110696.260027</v>
      </c>
      <c r="Q732" s="27" t="s">
        <v>2001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2001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2001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4748</v>
      </c>
      <c r="AI732" s="25">
        <v>0.48490783578568986</v>
      </c>
      <c r="AJ732" s="25">
        <v>-9.0485236315807729</v>
      </c>
      <c r="AK732" s="25" t="s">
        <v>4748</v>
      </c>
      <c r="AL732" s="25">
        <v>2.4693123921849924</v>
      </c>
      <c r="AM732" s="25">
        <v>-77.713134530146405</v>
      </c>
      <c r="AN732" s="49">
        <v>9.3512763696579793</v>
      </c>
      <c r="AO732" s="49">
        <v>12.459320690088017</v>
      </c>
      <c r="AP732" s="49">
        <v>1.2677777857065919</v>
      </c>
      <c r="AQ732" s="49">
        <v>135.17271026686856</v>
      </c>
      <c r="AR732" s="49">
        <v>190.61113570040482</v>
      </c>
      <c r="AS732" s="49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62">
        <v>730</v>
      </c>
      <c r="B733" s="3" t="s">
        <v>175</v>
      </c>
      <c r="C733" s="3" t="s">
        <v>1</v>
      </c>
      <c r="D733" s="28">
        <v>6090</v>
      </c>
      <c r="E733" s="25">
        <v>-0.49019610000000002</v>
      </c>
      <c r="F733" s="25">
        <v>-6.0185190000000004</v>
      </c>
      <c r="G733" s="25">
        <v>-32.632739999999998</v>
      </c>
      <c r="H733" s="28">
        <v>407999245500</v>
      </c>
      <c r="I733" s="51">
        <v>66.994950000000003</v>
      </c>
      <c r="J733" s="51">
        <v>55.779220000000002</v>
      </c>
      <c r="K733" s="28">
        <v>19957.5</v>
      </c>
      <c r="L733" s="28">
        <v>121750000</v>
      </c>
      <c r="M733" s="51" t="s">
        <v>4942</v>
      </c>
      <c r="N733" s="51">
        <v>0.27676510980500202</v>
      </c>
      <c r="O733" s="51">
        <v>0.50984890000000005</v>
      </c>
      <c r="P733" s="30">
        <v>1636688.1288670001</v>
      </c>
      <c r="Q733" s="27" t="s">
        <v>2001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2001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2001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4748</v>
      </c>
      <c r="AI733" s="25">
        <v>3.8204033172526763</v>
      </c>
      <c r="AJ733" s="25">
        <v>4.7406740503701572</v>
      </c>
      <c r="AK733" s="25" t="s">
        <v>4748</v>
      </c>
      <c r="AL733" s="25">
        <v>5.7092043207189986</v>
      </c>
      <c r="AM733" s="25">
        <v>7.7386506543871008</v>
      </c>
      <c r="AN733" s="49">
        <v>10.41505227834717</v>
      </c>
      <c r="AO733" s="49">
        <v>13.74438175800633</v>
      </c>
      <c r="AP733" s="49">
        <v>13.893242269683659</v>
      </c>
      <c r="AQ733" s="49">
        <v>49.650163971051306</v>
      </c>
      <c r="AR733" s="49">
        <v>46.20708228468223</v>
      </c>
      <c r="AS733" s="49">
        <v>41.39166087817803</v>
      </c>
      <c r="AT733" s="28" t="s">
        <v>4748</v>
      </c>
      <c r="AU733" s="28">
        <v>1000</v>
      </c>
      <c r="AV733" s="28" t="s">
        <v>4748</v>
      </c>
    </row>
    <row r="734" spans="1:48" x14ac:dyDescent="0.25">
      <c r="A734" s="162">
        <v>731</v>
      </c>
      <c r="B734" s="3" t="s">
        <v>465</v>
      </c>
      <c r="C734" s="3" t="s">
        <v>694</v>
      </c>
      <c r="D734" s="6">
        <v>2400</v>
      </c>
      <c r="E734" s="171">
        <v>-29.411760000000001</v>
      </c>
      <c r="F734" s="171">
        <v>-17.241379999999999</v>
      </c>
      <c r="G734" s="171">
        <v>-40</v>
      </c>
      <c r="H734" s="6">
        <v>11006400000.000002</v>
      </c>
      <c r="I734" s="154">
        <v>4.5859999999999994</v>
      </c>
      <c r="J734" s="154">
        <v>41.203670000000002</v>
      </c>
      <c r="K734" s="6">
        <v>860</v>
      </c>
      <c r="L734" s="6">
        <v>2148500</v>
      </c>
      <c r="M734" s="154">
        <v>29.986255424997765</v>
      </c>
      <c r="N734" s="154">
        <v>0.19800974706736343</v>
      </c>
      <c r="O734" s="154" t="s">
        <v>4942</v>
      </c>
      <c r="P734" s="172">
        <v>190115.89855499999</v>
      </c>
      <c r="Q734" s="168">
        <v>0.12257245558922869</v>
      </c>
      <c r="R734" s="172">
        <v>137048.51092299999</v>
      </c>
      <c r="S734" s="168">
        <v>-0.27913177191042626</v>
      </c>
      <c r="T734" s="172">
        <v>104923.92346799999</v>
      </c>
      <c r="U734" s="168">
        <v>-0.23440303903082199</v>
      </c>
      <c r="V734" s="172">
        <v>997.49245599999995</v>
      </c>
      <c r="W734" s="173">
        <v>-2.2312251400572389</v>
      </c>
      <c r="X734" s="172">
        <v>-2251.2559460000002</v>
      </c>
      <c r="Y734" s="173">
        <v>-3.2569152603195231</v>
      </c>
      <c r="Z734" s="172">
        <v>-19163.587565999998</v>
      </c>
      <c r="AA734" s="173">
        <v>7.5123984236663937</v>
      </c>
      <c r="AB734" s="172">
        <v>218</v>
      </c>
      <c r="AC734" s="168">
        <v>-2.231638418079096</v>
      </c>
      <c r="AD734" s="172">
        <v>-491</v>
      </c>
      <c r="AE734" s="168">
        <v>-3.2522935779816513</v>
      </c>
      <c r="AF734" s="172">
        <v>-4179</v>
      </c>
      <c r="AG734" s="168">
        <v>7.5112016293279025</v>
      </c>
      <c r="AH734" s="171">
        <v>0.30249250553769796</v>
      </c>
      <c r="AI734" s="171">
        <v>-0.66257351795726593</v>
      </c>
      <c r="AJ734" s="171">
        <v>-5.6787399741528057</v>
      </c>
      <c r="AK734" s="171">
        <v>1.2903193715072125</v>
      </c>
      <c r="AL734" s="171">
        <v>-2.9657427081417049</v>
      </c>
      <c r="AM734" s="171">
        <v>-29.751534235208148</v>
      </c>
      <c r="AN734" s="170">
        <v>7.5005692782051492</v>
      </c>
      <c r="AO734" s="170">
        <v>6.9110745641895566</v>
      </c>
      <c r="AP734" s="170">
        <v>5.7286123043551189</v>
      </c>
      <c r="AQ734" s="170">
        <v>94.536852063172191</v>
      </c>
      <c r="AR734" s="170">
        <v>108.16179458657807</v>
      </c>
      <c r="AS734" s="170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62">
        <v>732</v>
      </c>
      <c r="B735" s="3" t="s">
        <v>3040</v>
      </c>
      <c r="C735" s="3" t="s">
        <v>2176</v>
      </c>
      <c r="D735" s="28">
        <v>24900</v>
      </c>
      <c r="E735" s="25">
        <v>-0.79681270000000004</v>
      </c>
      <c r="F735" s="25">
        <v>8.7336240000000007</v>
      </c>
      <c r="G735" s="25">
        <v>-19.892759999999999</v>
      </c>
      <c r="H735" s="28">
        <v>2006774166000</v>
      </c>
      <c r="I735" s="51">
        <v>80.593339999999998</v>
      </c>
      <c r="J735" s="51">
        <v>99.88109</v>
      </c>
      <c r="K735" s="28">
        <v>21413.15</v>
      </c>
      <c r="L735" s="28">
        <v>537037000</v>
      </c>
      <c r="M735" s="51">
        <v>5.2941176470588225</v>
      </c>
      <c r="N735" s="51">
        <v>0.86557727071965462</v>
      </c>
      <c r="O735" s="51">
        <v>0.4916102</v>
      </c>
      <c r="P735" s="30" t="s">
        <v>4748</v>
      </c>
      <c r="Q735" s="27" t="s">
        <v>2001</v>
      </c>
      <c r="R735" s="30">
        <v>7783048.7596749999</v>
      </c>
      <c r="S735" s="27" t="s">
        <v>2001</v>
      </c>
      <c r="T735" s="30">
        <v>8686819.6947700009</v>
      </c>
      <c r="U735" s="27">
        <v>0.11612042568428418</v>
      </c>
      <c r="V735" s="30" t="s">
        <v>4748</v>
      </c>
      <c r="W735" s="32" t="s">
        <v>2001</v>
      </c>
      <c r="X735" s="30">
        <v>347028.067026</v>
      </c>
      <c r="Y735" s="32" t="s">
        <v>2001</v>
      </c>
      <c r="Z735" s="30">
        <v>445923.90880400001</v>
      </c>
      <c r="AA735" s="32">
        <v>0.28497937537308915</v>
      </c>
      <c r="AB735" s="30" t="s">
        <v>4748</v>
      </c>
      <c r="AC735" s="27" t="s">
        <v>2001</v>
      </c>
      <c r="AD735" s="30">
        <v>4392</v>
      </c>
      <c r="AE735" s="27" t="s">
        <v>2001</v>
      </c>
      <c r="AF735" s="30">
        <v>5644</v>
      </c>
      <c r="AG735" s="27">
        <v>0.28506375227686703</v>
      </c>
      <c r="AH735" s="25" t="s">
        <v>4748</v>
      </c>
      <c r="AI735" s="25" t="s">
        <v>4748</v>
      </c>
      <c r="AJ735" s="25">
        <v>6.9966795122924639</v>
      </c>
      <c r="AK735" s="25" t="s">
        <v>4748</v>
      </c>
      <c r="AL735" s="25" t="s">
        <v>4748</v>
      </c>
      <c r="AM735" s="25">
        <v>16.963774104449094</v>
      </c>
      <c r="AN735" s="49" t="s">
        <v>4748</v>
      </c>
      <c r="AO735" s="49">
        <v>20.321438261875212</v>
      </c>
      <c r="AP735" s="49">
        <v>21.653575442212556</v>
      </c>
      <c r="AQ735" s="49" t="s">
        <v>4748</v>
      </c>
      <c r="AR735" s="49">
        <v>90.953841530721547</v>
      </c>
      <c r="AS735" s="49">
        <v>100.963893841572</v>
      </c>
      <c r="AT735" s="28" t="s">
        <v>4748</v>
      </c>
      <c r="AU735" s="28">
        <v>3000</v>
      </c>
      <c r="AV735" s="28" t="s">
        <v>4748</v>
      </c>
    </row>
    <row r="736" spans="1:48" x14ac:dyDescent="0.25">
      <c r="A736" s="162">
        <v>733</v>
      </c>
      <c r="B736" s="3" t="s">
        <v>466</v>
      </c>
      <c r="C736" s="3" t="s">
        <v>694</v>
      </c>
      <c r="D736" s="6">
        <v>2300</v>
      </c>
      <c r="E736" s="171">
        <v>-17.857140000000001</v>
      </c>
      <c r="F736" s="171">
        <v>-14.81481</v>
      </c>
      <c r="G736" s="171">
        <v>21.052630000000001</v>
      </c>
      <c r="H736" s="6">
        <v>34408000000</v>
      </c>
      <c r="I736" s="154">
        <v>14.959999999999999</v>
      </c>
      <c r="J736" s="154">
        <v>31.451599999999999</v>
      </c>
      <c r="K736" s="6">
        <v>710.25</v>
      </c>
      <c r="L736" s="6">
        <v>1732000</v>
      </c>
      <c r="M736" s="154">
        <v>41.14277675855989</v>
      </c>
      <c r="N736" s="154">
        <v>0.18720778924062606</v>
      </c>
      <c r="O736" s="154">
        <v>0.52577549999999995</v>
      </c>
      <c r="P736" s="172">
        <v>193923.731829</v>
      </c>
      <c r="Q736" s="168">
        <v>-0.44195044492807123</v>
      </c>
      <c r="R736" s="172">
        <v>287249.70655499998</v>
      </c>
      <c r="S736" s="168">
        <v>0.48125092192581098</v>
      </c>
      <c r="T736" s="172">
        <v>184642.69234800001</v>
      </c>
      <c r="U736" s="168">
        <v>-0.35720494004178804</v>
      </c>
      <c r="V736" s="172">
        <v>1888.517554</v>
      </c>
      <c r="W736" s="173">
        <v>-5.0690330720178145E-2</v>
      </c>
      <c r="X736" s="172">
        <v>984.23279400000001</v>
      </c>
      <c r="Y736" s="173">
        <v>-0.47883312394140443</v>
      </c>
      <c r="Z736" s="172">
        <v>45.839613999999997</v>
      </c>
      <c r="AA736" s="173">
        <v>-0.95342604485499394</v>
      </c>
      <c r="AB736" s="172">
        <v>126</v>
      </c>
      <c r="AC736" s="168">
        <v>-5.2631578947368474E-2</v>
      </c>
      <c r="AD736" s="172">
        <v>66</v>
      </c>
      <c r="AE736" s="168">
        <v>-0.47619047619047616</v>
      </c>
      <c r="AF736" s="172">
        <v>3</v>
      </c>
      <c r="AG736" s="168">
        <v>-0.95454545454545459</v>
      </c>
      <c r="AH736" s="171">
        <v>0.37909808555883046</v>
      </c>
      <c r="AI736" s="171">
        <v>0.17400338839380822</v>
      </c>
      <c r="AJ736" s="171">
        <v>7.605383144504054E-3</v>
      </c>
      <c r="AK736" s="171">
        <v>1.0420850700208319</v>
      </c>
      <c r="AL736" s="171">
        <v>0.54101126768648156</v>
      </c>
      <c r="AM736" s="171">
        <v>2.5127774249498861E-2</v>
      </c>
      <c r="AN736" s="170">
        <v>15.115597999035856</v>
      </c>
      <c r="AO736" s="170">
        <v>12.176360781870111</v>
      </c>
      <c r="AP736" s="170">
        <v>16.791694618796459</v>
      </c>
      <c r="AQ736" s="170">
        <v>108.80183459325481</v>
      </c>
      <c r="AR736" s="170">
        <v>98.790494892779861</v>
      </c>
      <c r="AS736" s="170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62">
        <v>734</v>
      </c>
      <c r="B737" s="3" t="s">
        <v>4121</v>
      </c>
      <c r="C737" s="3" t="s">
        <v>2176</v>
      </c>
      <c r="D737" s="6" t="s">
        <v>4942</v>
      </c>
      <c r="E737" s="171" t="s">
        <v>4942</v>
      </c>
      <c r="F737" s="171" t="s">
        <v>4942</v>
      </c>
      <c r="G737" s="171" t="s">
        <v>4942</v>
      </c>
      <c r="H737" s="6" t="s">
        <v>4942</v>
      </c>
      <c r="I737" s="154">
        <v>17.717669999999998</v>
      </c>
      <c r="J737" s="154">
        <v>7.3745609999999999</v>
      </c>
      <c r="K737" s="6" t="s">
        <v>4942</v>
      </c>
      <c r="L737" s="6" t="s">
        <v>4942</v>
      </c>
      <c r="M737" s="154" t="s">
        <v>4942</v>
      </c>
      <c r="N737" s="154" t="s">
        <v>4942</v>
      </c>
      <c r="O737" s="154" t="s">
        <v>4942</v>
      </c>
      <c r="P737" s="172" t="s">
        <v>4748</v>
      </c>
      <c r="Q737" s="168" t="s">
        <v>2001</v>
      </c>
      <c r="R737" s="172">
        <v>144603.059947</v>
      </c>
      <c r="S737" s="168" t="s">
        <v>2001</v>
      </c>
      <c r="T737" s="172">
        <v>145597.11865799999</v>
      </c>
      <c r="U737" s="168">
        <v>6.8743960975952622E-3</v>
      </c>
      <c r="V737" s="172" t="s">
        <v>4748</v>
      </c>
      <c r="W737" s="173" t="s">
        <v>2001</v>
      </c>
      <c r="X737" s="172">
        <v>11677.903462</v>
      </c>
      <c r="Y737" s="173" t="s">
        <v>2001</v>
      </c>
      <c r="Z737" s="172">
        <v>13309.797493</v>
      </c>
      <c r="AA737" s="173">
        <v>0.13974203814153777</v>
      </c>
      <c r="AB737" s="172" t="s">
        <v>4748</v>
      </c>
      <c r="AC737" s="168" t="s">
        <v>2001</v>
      </c>
      <c r="AD737" s="172">
        <v>575.94988000000001</v>
      </c>
      <c r="AE737" s="168" t="s">
        <v>2001</v>
      </c>
      <c r="AF737" s="172">
        <v>457.51</v>
      </c>
      <c r="AG737" s="168">
        <v>-0.20564268543644806</v>
      </c>
      <c r="AH737" s="171" t="s">
        <v>4748</v>
      </c>
      <c r="AI737" s="171" t="s">
        <v>4748</v>
      </c>
      <c r="AJ737" s="171">
        <v>3.9223253407282241</v>
      </c>
      <c r="AK737" s="171" t="s">
        <v>4748</v>
      </c>
      <c r="AL737" s="171" t="s">
        <v>4748</v>
      </c>
      <c r="AM737" s="171">
        <v>4.2482556903367552</v>
      </c>
      <c r="AN737" s="170" t="s">
        <v>4748</v>
      </c>
      <c r="AO737" s="170">
        <v>21.775723725031227</v>
      </c>
      <c r="AP737" s="170">
        <v>25.50280080969155</v>
      </c>
      <c r="AQ737" s="170" t="s">
        <v>4748</v>
      </c>
      <c r="AR737" s="170">
        <v>68.340352014814698</v>
      </c>
      <c r="AS737" s="170">
        <v>64.870409498231837</v>
      </c>
      <c r="AT737" s="6" t="s">
        <v>4748</v>
      </c>
      <c r="AU737" s="6" t="s">
        <v>4748</v>
      </c>
      <c r="AV737" s="6">
        <v>460.07900000000001</v>
      </c>
    </row>
    <row r="738" spans="1:48" x14ac:dyDescent="0.25">
      <c r="A738" s="162">
        <v>735</v>
      </c>
      <c r="B738" s="3" t="s">
        <v>4201</v>
      </c>
      <c r="C738" s="3" t="s">
        <v>2176</v>
      </c>
      <c r="D738" s="28">
        <v>19400</v>
      </c>
      <c r="E738" s="25">
        <v>-3.4825870000000001</v>
      </c>
      <c r="F738" s="25">
        <v>1.570681</v>
      </c>
      <c r="G738" s="25">
        <v>-26.96471</v>
      </c>
      <c r="H738" s="28">
        <v>586656000000</v>
      </c>
      <c r="I738" s="51">
        <v>30.24</v>
      </c>
      <c r="J738" s="51">
        <v>100</v>
      </c>
      <c r="K738" s="28">
        <v>460</v>
      </c>
      <c r="L738" s="28">
        <v>8947500</v>
      </c>
      <c r="M738" s="51">
        <v>10.841774362556759</v>
      </c>
      <c r="N738" s="51">
        <v>1.5923115427976313</v>
      </c>
      <c r="O738" s="51" t="s">
        <v>4942</v>
      </c>
      <c r="P738" s="30" t="s">
        <v>4748</v>
      </c>
      <c r="Q738" s="27" t="s">
        <v>2001</v>
      </c>
      <c r="R738" s="30">
        <v>2923201.5476480001</v>
      </c>
      <c r="S738" s="27" t="s">
        <v>2001</v>
      </c>
      <c r="T738" s="30">
        <v>3028006.7763299998</v>
      </c>
      <c r="U738" s="27">
        <v>3.5852891760517071E-2</v>
      </c>
      <c r="V738" s="30" t="s">
        <v>4748</v>
      </c>
      <c r="W738" s="32" t="s">
        <v>2001</v>
      </c>
      <c r="X738" s="30">
        <v>51438.708173999999</v>
      </c>
      <c r="Y738" s="32" t="s">
        <v>2001</v>
      </c>
      <c r="Z738" s="30">
        <v>52052.203441999998</v>
      </c>
      <c r="AA738" s="32">
        <v>1.1926723857931051E-2</v>
      </c>
      <c r="AB738" s="30" t="s">
        <v>4748</v>
      </c>
      <c r="AC738" s="27" t="s">
        <v>2001</v>
      </c>
      <c r="AD738" s="30">
        <v>5144</v>
      </c>
      <c r="AE738" s="27" t="s">
        <v>2001</v>
      </c>
      <c r="AF738" s="30">
        <v>2863</v>
      </c>
      <c r="AG738" s="27">
        <v>-0.44342923794712286</v>
      </c>
      <c r="AH738" s="25" t="s">
        <v>4748</v>
      </c>
      <c r="AI738" s="25" t="s">
        <v>4748</v>
      </c>
      <c r="AJ738" s="25">
        <v>3.9449367449636181</v>
      </c>
      <c r="AK738" s="25" t="s">
        <v>4748</v>
      </c>
      <c r="AL738" s="25" t="s">
        <v>4748</v>
      </c>
      <c r="AM738" s="25">
        <v>17.511195016861052</v>
      </c>
      <c r="AN738" s="49" t="s">
        <v>4748</v>
      </c>
      <c r="AO738" s="49">
        <v>15.047155409072266</v>
      </c>
      <c r="AP738" s="49">
        <v>14.656493374294655</v>
      </c>
      <c r="AQ738" s="49" t="s">
        <v>4748</v>
      </c>
      <c r="AR738" s="49">
        <v>167.37120517301489</v>
      </c>
      <c r="AS738" s="49">
        <v>129.84315269078405</v>
      </c>
      <c r="AT738" s="28" t="s">
        <v>4748</v>
      </c>
      <c r="AU738" s="28" t="s">
        <v>4748</v>
      </c>
      <c r="AV738" s="28">
        <v>1800</v>
      </c>
    </row>
    <row r="739" spans="1:48" x14ac:dyDescent="0.25">
      <c r="A739" s="162">
        <v>736</v>
      </c>
      <c r="B739" s="3" t="s">
        <v>467</v>
      </c>
      <c r="C739" s="3" t="s">
        <v>694</v>
      </c>
      <c r="D739" s="6">
        <v>6800</v>
      </c>
      <c r="E739" s="171">
        <v>-4.225352</v>
      </c>
      <c r="F739" s="171">
        <v>-1.4492750000000001</v>
      </c>
      <c r="G739" s="171">
        <v>-9.6202539999999992</v>
      </c>
      <c r="H739" s="6">
        <v>102950266000</v>
      </c>
      <c r="I739" s="154">
        <v>15.139749999999999</v>
      </c>
      <c r="J739" s="154">
        <v>64.389759999999995</v>
      </c>
      <c r="K739" s="6">
        <v>8765</v>
      </c>
      <c r="L739" s="6">
        <v>62136500</v>
      </c>
      <c r="M739" s="154">
        <v>8.2885466679402526</v>
      </c>
      <c r="N739" s="154">
        <v>0.53520656914148679</v>
      </c>
      <c r="O739" s="154">
        <v>0.37496269999999998</v>
      </c>
      <c r="P739" s="172">
        <v>134855.30501000001</v>
      </c>
      <c r="Q739" s="168">
        <v>0.24019654324474171</v>
      </c>
      <c r="R739" s="172">
        <v>182627.43819300001</v>
      </c>
      <c r="S739" s="168">
        <v>0.35424734072906894</v>
      </c>
      <c r="T739" s="172">
        <v>195216.74432100001</v>
      </c>
      <c r="U739" s="168">
        <v>6.8934363053900286E-2</v>
      </c>
      <c r="V739" s="172">
        <v>14327.050765</v>
      </c>
      <c r="W739" s="173">
        <v>1.700378185277176</v>
      </c>
      <c r="X739" s="172">
        <v>24879.858130000001</v>
      </c>
      <c r="Y739" s="173">
        <v>0.73656522462946694</v>
      </c>
      <c r="Z739" s="172">
        <v>16078.640421</v>
      </c>
      <c r="AA739" s="173">
        <v>-0.35374870961935023</v>
      </c>
      <c r="AB739" s="172">
        <v>1617.1581327272725</v>
      </c>
      <c r="AC739" s="168">
        <v>1.4213955566247227</v>
      </c>
      <c r="AD739" s="172">
        <v>1552.9318479999999</v>
      </c>
      <c r="AE739" s="168">
        <v>-3.9715525295573539E-2</v>
      </c>
      <c r="AF739" s="172">
        <v>1115</v>
      </c>
      <c r="AG739" s="168">
        <v>-0.28200326277293269</v>
      </c>
      <c r="AH739" s="171">
        <v>9.1138482545883726</v>
      </c>
      <c r="AI739" s="171">
        <v>11.589511460229975</v>
      </c>
      <c r="AJ739" s="171">
        <v>6.8487187764866064</v>
      </c>
      <c r="AK739" s="171">
        <v>12.289182668764953</v>
      </c>
      <c r="AL739" s="171">
        <v>13.415897972522849</v>
      </c>
      <c r="AM739" s="171">
        <v>9.0039623614804825</v>
      </c>
      <c r="AN739" s="170">
        <v>21.096327497009014</v>
      </c>
      <c r="AO739" s="170">
        <v>20.323611362699758</v>
      </c>
      <c r="AP739" s="170">
        <v>17.972904096949271</v>
      </c>
      <c r="AQ739" s="170">
        <v>10.98920880404563</v>
      </c>
      <c r="AR739" s="170">
        <v>9.4050666376796954</v>
      </c>
      <c r="AS739" s="170">
        <v>13.326241384909277</v>
      </c>
      <c r="AT739" s="6">
        <v>0</v>
      </c>
      <c r="AU739" s="6">
        <v>1000</v>
      </c>
      <c r="AV739" s="6" t="s">
        <v>4748</v>
      </c>
    </row>
    <row r="740" spans="1:48" x14ac:dyDescent="0.25">
      <c r="A740" s="162">
        <v>737</v>
      </c>
      <c r="B740" s="3" t="s">
        <v>468</v>
      </c>
      <c r="C740" s="3" t="s">
        <v>694</v>
      </c>
      <c r="D740" s="28">
        <v>51000</v>
      </c>
      <c r="E740" s="25">
        <v>3.8696540000000001</v>
      </c>
      <c r="F740" s="25">
        <v>10.86957</v>
      </c>
      <c r="G740" s="25">
        <v>-12.06897</v>
      </c>
      <c r="H740" s="28">
        <v>217651832999.99997</v>
      </c>
      <c r="I740" s="51">
        <v>4.2676799999999995</v>
      </c>
      <c r="J740" s="51">
        <v>72.734170000000006</v>
      </c>
      <c r="K740" s="28">
        <v>1715.5</v>
      </c>
      <c r="L740" s="28">
        <v>85617500</v>
      </c>
      <c r="M740" s="51">
        <v>16.22698975069919</v>
      </c>
      <c r="N740" s="51">
        <v>3.8292387912259898</v>
      </c>
      <c r="O740" s="51">
        <v>0.71352859999999996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9">
        <v>30.326882820360325</v>
      </c>
      <c r="AO740" s="49">
        <v>26.804610773969173</v>
      </c>
      <c r="AP740" s="49">
        <v>26.029698346019469</v>
      </c>
      <c r="AQ740" s="49">
        <v>24.953411669045824</v>
      </c>
      <c r="AR740" s="49">
        <v>26.86160537875384</v>
      </c>
      <c r="AS740" s="49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62">
        <v>738</v>
      </c>
      <c r="B741" s="3" t="s">
        <v>176</v>
      </c>
      <c r="C741" s="3" t="s">
        <v>1</v>
      </c>
      <c r="D741" s="6">
        <v>22100</v>
      </c>
      <c r="E741" s="171">
        <v>-0.22573360000000001</v>
      </c>
      <c r="F741" s="171">
        <v>1.1441650000000001</v>
      </c>
      <c r="G741" s="171">
        <v>-14.3355</v>
      </c>
      <c r="H741" s="6">
        <v>46706104662099.992</v>
      </c>
      <c r="I741" s="154">
        <v>2113.3979999999997</v>
      </c>
      <c r="J741" s="154">
        <v>55.171050000000001</v>
      </c>
      <c r="K741" s="6">
        <v>2568365</v>
      </c>
      <c r="L741" s="6">
        <v>56356900000</v>
      </c>
      <c r="M741" s="154">
        <v>7.3807381333744502</v>
      </c>
      <c r="N741" s="154">
        <v>1.352653947148089</v>
      </c>
      <c r="O741" s="154">
        <v>1.127813</v>
      </c>
      <c r="P741" s="172">
        <v>15975098</v>
      </c>
      <c r="Q741" s="168">
        <v>3.9151519068903573E-2</v>
      </c>
      <c r="R741" s="172">
        <v>18186694</v>
      </c>
      <c r="S741" s="168">
        <v>0.13844021488944858</v>
      </c>
      <c r="T741" s="172">
        <v>25140261</v>
      </c>
      <c r="U741" s="168">
        <v>0.38234365190286923</v>
      </c>
      <c r="V741" s="172">
        <v>2495993</v>
      </c>
      <c r="W741" s="173">
        <v>8.0868755709511131E-3</v>
      </c>
      <c r="X741" s="172">
        <v>2911803</v>
      </c>
      <c r="Y741" s="173">
        <v>0.1665910120741525</v>
      </c>
      <c r="Z741" s="172">
        <v>3519627</v>
      </c>
      <c r="AA741" s="173">
        <v>0.20874489105203889</v>
      </c>
      <c r="AB741" s="172">
        <v>1465.1468031021932</v>
      </c>
      <c r="AC741" s="168">
        <v>-7.3079093487827707E-2</v>
      </c>
      <c r="AD741" s="172">
        <v>1372.6275294117647</v>
      </c>
      <c r="AE741" s="168">
        <v>-6.3146760102492761E-2</v>
      </c>
      <c r="AF741" s="172">
        <v>1641.1764705882354</v>
      </c>
      <c r="AG741" s="168">
        <v>0.19564589476910496</v>
      </c>
      <c r="AH741" s="171">
        <v>1.1842507506015592</v>
      </c>
      <c r="AI741" s="171">
        <v>1.2201131332164787</v>
      </c>
      <c r="AJ741" s="171">
        <v>1.2346615457206931</v>
      </c>
      <c r="AK741" s="171">
        <v>12.749478245064905</v>
      </c>
      <c r="AL741" s="171">
        <v>12.146356309603872</v>
      </c>
      <c r="AM741" s="171">
        <v>13.152155399617904</v>
      </c>
      <c r="AN741" s="170" t="s">
        <v>4748</v>
      </c>
      <c r="AO741" s="170" t="s">
        <v>4748</v>
      </c>
      <c r="AP741" s="170" t="s">
        <v>4748</v>
      </c>
      <c r="AQ741" s="170">
        <v>50.420473129270171</v>
      </c>
      <c r="AR741" s="170">
        <v>102.81946902801316</v>
      </c>
      <c r="AS741" s="170">
        <v>183.33146291177005</v>
      </c>
      <c r="AT741" s="6">
        <v>381.10482288153355</v>
      </c>
      <c r="AU741" s="6">
        <v>480.19207683073233</v>
      </c>
      <c r="AV741" s="6">
        <v>504.20168067226894</v>
      </c>
    </row>
    <row r="742" spans="1:48" x14ac:dyDescent="0.25">
      <c r="A742" s="162">
        <v>739</v>
      </c>
      <c r="B742" s="3" t="s">
        <v>469</v>
      </c>
      <c r="C742" s="3" t="s">
        <v>694</v>
      </c>
      <c r="D742" s="28">
        <v>4700</v>
      </c>
      <c r="E742" s="25">
        <v>11.90476</v>
      </c>
      <c r="F742" s="25">
        <v>20.512820000000001</v>
      </c>
      <c r="G742" s="25">
        <v>135</v>
      </c>
      <c r="H742" s="28">
        <v>196648000000.00003</v>
      </c>
      <c r="I742" s="51">
        <v>41.839999999999996</v>
      </c>
      <c r="J742" s="51">
        <v>79.594930000000005</v>
      </c>
      <c r="K742" s="28">
        <v>69826.850000000006</v>
      </c>
      <c r="L742" s="28">
        <v>319700000</v>
      </c>
      <c r="M742" s="51">
        <v>8.2640191749215735</v>
      </c>
      <c r="N742" s="51">
        <v>0.41366479304309739</v>
      </c>
      <c r="O742" s="51">
        <v>0.70523190000000002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2001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9">
        <v>8.1140870359807433</v>
      </c>
      <c r="AO742" s="49">
        <v>4.2366193845573719</v>
      </c>
      <c r="AP742" s="49">
        <v>1.8884969193306511</v>
      </c>
      <c r="AQ742" s="49">
        <v>3.1155755082072298</v>
      </c>
      <c r="AR742" s="49">
        <v>4.3896714812277446</v>
      </c>
      <c r="AS742" s="49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62">
        <v>740</v>
      </c>
      <c r="B743" s="3" t="s">
        <v>5017</v>
      </c>
      <c r="C743" s="3" t="s">
        <v>2176</v>
      </c>
      <c r="D743" s="28" t="s">
        <v>4942</v>
      </c>
      <c r="E743" s="25" t="s">
        <v>4942</v>
      </c>
      <c r="F743" s="25" t="s">
        <v>4942</v>
      </c>
      <c r="G743" s="25" t="s">
        <v>4942</v>
      </c>
      <c r="H743" s="28" t="s">
        <v>4942</v>
      </c>
      <c r="I743" s="51">
        <v>5.8034099999999995</v>
      </c>
      <c r="J743" s="51">
        <v>100</v>
      </c>
      <c r="K743" s="28" t="s">
        <v>4942</v>
      </c>
      <c r="L743" s="28" t="s">
        <v>4942</v>
      </c>
      <c r="M743" s="51" t="s">
        <v>4942</v>
      </c>
      <c r="N743" s="51" t="s">
        <v>4942</v>
      </c>
      <c r="O743" s="51" t="s">
        <v>4942</v>
      </c>
      <c r="P743" s="30" t="s">
        <v>2001</v>
      </c>
      <c r="Q743" s="27" t="s">
        <v>2001</v>
      </c>
      <c r="R743" s="30" t="s">
        <v>2001</v>
      </c>
      <c r="S743" s="27" t="s">
        <v>2001</v>
      </c>
      <c r="T743" s="30" t="s">
        <v>2001</v>
      </c>
      <c r="U743" s="27" t="s">
        <v>2001</v>
      </c>
      <c r="V743" s="30" t="s">
        <v>2001</v>
      </c>
      <c r="W743" s="32" t="s">
        <v>2001</v>
      </c>
      <c r="X743" s="30" t="s">
        <v>2001</v>
      </c>
      <c r="Y743" s="32" t="s">
        <v>2001</v>
      </c>
      <c r="Z743" s="30" t="s">
        <v>2001</v>
      </c>
      <c r="AA743" s="32" t="s">
        <v>2001</v>
      </c>
      <c r="AB743" s="30" t="s">
        <v>2001</v>
      </c>
      <c r="AC743" s="27" t="s">
        <v>2001</v>
      </c>
      <c r="AD743" s="30" t="s">
        <v>2001</v>
      </c>
      <c r="AE743" s="27" t="s">
        <v>2001</v>
      </c>
      <c r="AF743" s="30" t="s">
        <v>2001</v>
      </c>
      <c r="AG743" s="27" t="s">
        <v>2001</v>
      </c>
      <c r="AH743" s="25" t="s">
        <v>2001</v>
      </c>
      <c r="AI743" s="25" t="s">
        <v>2001</v>
      </c>
      <c r="AJ743" s="25" t="s">
        <v>2001</v>
      </c>
      <c r="AK743" s="25" t="s">
        <v>2001</v>
      </c>
      <c r="AL743" s="25" t="s">
        <v>2001</v>
      </c>
      <c r="AM743" s="25" t="s">
        <v>2001</v>
      </c>
      <c r="AN743" s="49" t="s">
        <v>2001</v>
      </c>
      <c r="AO743" s="49" t="s">
        <v>2001</v>
      </c>
      <c r="AP743" s="49" t="s">
        <v>2001</v>
      </c>
      <c r="AQ743" s="49" t="s">
        <v>2001</v>
      </c>
      <c r="AR743" s="49" t="s">
        <v>2001</v>
      </c>
      <c r="AS743" s="49" t="s">
        <v>2001</v>
      </c>
      <c r="AT743" s="28" t="s">
        <v>2001</v>
      </c>
      <c r="AU743" s="28" t="s">
        <v>2001</v>
      </c>
      <c r="AV743" s="28" t="s">
        <v>2001</v>
      </c>
    </row>
    <row r="744" spans="1:48" x14ac:dyDescent="0.25">
      <c r="A744" s="162">
        <v>741</v>
      </c>
      <c r="B744" s="3" t="s">
        <v>470</v>
      </c>
      <c r="C744" s="3" t="s">
        <v>694</v>
      </c>
      <c r="D744" s="28">
        <v>16100</v>
      </c>
      <c r="E744" s="25">
        <v>1.8987339999999999</v>
      </c>
      <c r="F744" s="25">
        <v>7.3333329999999997</v>
      </c>
      <c r="G744" s="25">
        <v>-5.2941180000000001</v>
      </c>
      <c r="H744" s="28">
        <v>1966080013100</v>
      </c>
      <c r="I744" s="51">
        <v>122.1168</v>
      </c>
      <c r="J744" s="51">
        <v>99.844179999999994</v>
      </c>
      <c r="K744" s="28">
        <v>232279.5</v>
      </c>
      <c r="L744" s="28">
        <v>3622059000</v>
      </c>
      <c r="M744" s="51">
        <v>11.934637335974449</v>
      </c>
      <c r="N744" s="51">
        <v>1.312365768698956</v>
      </c>
      <c r="O744" s="51">
        <v>0.99688480000000002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9" t="s">
        <v>4748</v>
      </c>
      <c r="AO744" s="49" t="s">
        <v>4748</v>
      </c>
      <c r="AP744" s="49" t="s">
        <v>4748</v>
      </c>
      <c r="AQ744" s="49">
        <v>50.876656929590695</v>
      </c>
      <c r="AR744" s="49">
        <v>55.059757708782051</v>
      </c>
      <c r="AS744" s="49">
        <v>109.60158154604562</v>
      </c>
      <c r="AT744" s="28" t="s">
        <v>4748</v>
      </c>
      <c r="AU744" s="28">
        <v>500</v>
      </c>
      <c r="AV744" s="28">
        <v>0</v>
      </c>
    </row>
    <row r="745" spans="1:48" x14ac:dyDescent="0.25">
      <c r="A745" s="162">
        <v>742</v>
      </c>
      <c r="B745" s="3" t="s">
        <v>3043</v>
      </c>
      <c r="C745" s="3" t="s">
        <v>2176</v>
      </c>
      <c r="D745" s="6" t="s">
        <v>4942</v>
      </c>
      <c r="E745" s="171" t="s">
        <v>4942</v>
      </c>
      <c r="F745" s="171" t="s">
        <v>4942</v>
      </c>
      <c r="G745" s="171" t="s">
        <v>4942</v>
      </c>
      <c r="H745" s="6" t="s">
        <v>4942</v>
      </c>
      <c r="I745" s="154">
        <v>3.5</v>
      </c>
      <c r="J745" s="154">
        <v>100</v>
      </c>
      <c r="K745" s="6" t="s">
        <v>4942</v>
      </c>
      <c r="L745" s="6" t="s">
        <v>4942</v>
      </c>
      <c r="M745" s="154" t="s">
        <v>4942</v>
      </c>
      <c r="N745" s="154" t="s">
        <v>4942</v>
      </c>
      <c r="O745" s="154" t="s">
        <v>4942</v>
      </c>
      <c r="P745" s="172">
        <v>106594.990964</v>
      </c>
      <c r="Q745" s="168" t="s">
        <v>2001</v>
      </c>
      <c r="R745" s="172">
        <v>129832.80852599999</v>
      </c>
      <c r="S745" s="168">
        <v>0.21800102755154827</v>
      </c>
      <c r="T745" s="172">
        <v>169118.68577899999</v>
      </c>
      <c r="U745" s="168">
        <v>0.3025882109384756</v>
      </c>
      <c r="V745" s="172">
        <v>-1411.940096</v>
      </c>
      <c r="W745" s="173" t="s">
        <v>2001</v>
      </c>
      <c r="X745" s="172">
        <v>840.681331</v>
      </c>
      <c r="Y745" s="173">
        <v>-1.5954086390645288</v>
      </c>
      <c r="Z745" s="172">
        <v>3761.2470309999999</v>
      </c>
      <c r="AA745" s="173">
        <v>3.4740461008286623</v>
      </c>
      <c r="AB745" s="172">
        <v>-403</v>
      </c>
      <c r="AC745" s="168" t="s">
        <v>2001</v>
      </c>
      <c r="AD745" s="172">
        <v>240</v>
      </c>
      <c r="AE745" s="168">
        <v>-1.5955334987593051</v>
      </c>
      <c r="AF745" s="172">
        <v>1075</v>
      </c>
      <c r="AG745" s="168">
        <v>3.4791666666666665</v>
      </c>
      <c r="AH745" s="171" t="s">
        <v>4748</v>
      </c>
      <c r="AI745" s="171">
        <v>0.56661594604857624</v>
      </c>
      <c r="AJ745" s="171">
        <v>2.8324374848447671</v>
      </c>
      <c r="AK745" s="171" t="s">
        <v>4748</v>
      </c>
      <c r="AL745" s="171">
        <v>2.4795347310369449</v>
      </c>
      <c r="AM745" s="171">
        <v>10.44958432421376</v>
      </c>
      <c r="AN745" s="170">
        <v>9.792791489166131</v>
      </c>
      <c r="AO745" s="170">
        <v>6.4696558430513136</v>
      </c>
      <c r="AP745" s="170">
        <v>6.5153219061782846</v>
      </c>
      <c r="AQ745" s="170">
        <v>31.902896122664053</v>
      </c>
      <c r="AR745" s="170">
        <v>14.481026904509683</v>
      </c>
      <c r="AS745" s="170">
        <v>13.049556689101777</v>
      </c>
      <c r="AT745" s="6" t="s">
        <v>4748</v>
      </c>
      <c r="AU745" s="6" t="s">
        <v>4748</v>
      </c>
      <c r="AV745" s="6">
        <v>0</v>
      </c>
    </row>
    <row r="746" spans="1:48" x14ac:dyDescent="0.25">
      <c r="A746" s="162">
        <v>743</v>
      </c>
      <c r="B746" s="3" t="s">
        <v>471</v>
      </c>
      <c r="C746" s="3" t="s">
        <v>694</v>
      </c>
      <c r="D746" s="28">
        <v>10800</v>
      </c>
      <c r="E746" s="25">
        <v>2.8571430000000002</v>
      </c>
      <c r="F746" s="25">
        <v>-16.923079999999999</v>
      </c>
      <c r="G746" s="25">
        <v>-25.517240000000001</v>
      </c>
      <c r="H746" s="28">
        <v>53850139200.000008</v>
      </c>
      <c r="I746" s="51">
        <v>4.9861199999999997</v>
      </c>
      <c r="J746" s="51">
        <v>52.023319999999998</v>
      </c>
      <c r="K746" s="28">
        <v>360</v>
      </c>
      <c r="L746" s="28">
        <v>3841000</v>
      </c>
      <c r="M746" s="51">
        <v>12.58150665515628</v>
      </c>
      <c r="N746" s="51">
        <v>0.77164688886343502</v>
      </c>
      <c r="O746" s="51" t="s">
        <v>4942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9">
        <v>38.703425361018041</v>
      </c>
      <c r="AO746" s="49">
        <v>37.956289398551505</v>
      </c>
      <c r="AP746" s="49">
        <v>24.656686021863706</v>
      </c>
      <c r="AQ746" s="49">
        <v>0</v>
      </c>
      <c r="AR746" s="49">
        <v>0</v>
      </c>
      <c r="AS746" s="49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62">
        <v>744</v>
      </c>
      <c r="B747" s="3" t="s">
        <v>472</v>
      </c>
      <c r="C747" s="3" t="s">
        <v>694</v>
      </c>
      <c r="D747" s="28">
        <v>11200</v>
      </c>
      <c r="E747" s="25">
        <v>0</v>
      </c>
      <c r="F747" s="25">
        <v>0</v>
      </c>
      <c r="G747" s="25">
        <v>3.3506879999999999</v>
      </c>
      <c r="H747" s="28">
        <v>120711785599.99998</v>
      </c>
      <c r="I747" s="51">
        <v>10.777839999999999</v>
      </c>
      <c r="J747" s="51">
        <v>37.630119999999998</v>
      </c>
      <c r="K747" s="28">
        <v>105</v>
      </c>
      <c r="L747" s="28">
        <v>1190000</v>
      </c>
      <c r="M747" s="51">
        <v>11.519750536181647</v>
      </c>
      <c r="N747" s="51">
        <v>1.0085341723049632</v>
      </c>
      <c r="O747" s="51">
        <v>0.3265807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9">
        <v>11.675232618285214</v>
      </c>
      <c r="AO747" s="49">
        <v>12.640551461202653</v>
      </c>
      <c r="AP747" s="49">
        <v>12.369096968417947</v>
      </c>
      <c r="AQ747" s="49">
        <v>4.8543925775284835</v>
      </c>
      <c r="AR747" s="49">
        <v>24.700810401391827</v>
      </c>
      <c r="AS747" s="49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62">
        <v>745</v>
      </c>
      <c r="B748" s="3" t="s">
        <v>177</v>
      </c>
      <c r="C748" s="3" t="s">
        <v>1</v>
      </c>
      <c r="D748" s="6">
        <v>2680</v>
      </c>
      <c r="E748" s="171">
        <v>-10.66667</v>
      </c>
      <c r="F748" s="171">
        <v>16.521740000000001</v>
      </c>
      <c r="G748" s="171">
        <v>-27.173909999999999</v>
      </c>
      <c r="H748" s="6">
        <v>139494000000</v>
      </c>
      <c r="I748" s="154">
        <v>52.05</v>
      </c>
      <c r="J748" s="154">
        <v>62.764409999999998</v>
      </c>
      <c r="K748" s="6">
        <v>1663</v>
      </c>
      <c r="L748" s="6">
        <v>4471960</v>
      </c>
      <c r="M748" s="154" t="s">
        <v>4942</v>
      </c>
      <c r="N748" s="154">
        <v>0.59267366147710732</v>
      </c>
      <c r="O748" s="154">
        <v>0.40211950000000002</v>
      </c>
      <c r="P748" s="172">
        <v>374071.51205700001</v>
      </c>
      <c r="Q748" s="168">
        <v>-0.68812147546262192</v>
      </c>
      <c r="R748" s="172">
        <v>329712.87089399999</v>
      </c>
      <c r="S748" s="168">
        <v>-0.11858331825129942</v>
      </c>
      <c r="T748" s="172">
        <v>130739.31286599999</v>
      </c>
      <c r="U748" s="168">
        <v>-0.6034752525386502</v>
      </c>
      <c r="V748" s="172">
        <v>22927.910555999999</v>
      </c>
      <c r="W748" s="173">
        <v>-0.40117133592382637</v>
      </c>
      <c r="X748" s="172">
        <v>8975.5665239999998</v>
      </c>
      <c r="Y748" s="173">
        <v>-0.60853098662969152</v>
      </c>
      <c r="Z748" s="172">
        <v>2066.392362</v>
      </c>
      <c r="AA748" s="173">
        <v>-0.76977582902710151</v>
      </c>
      <c r="AB748" s="172">
        <v>440</v>
      </c>
      <c r="AC748" s="168">
        <v>-0.40217391304347827</v>
      </c>
      <c r="AD748" s="172">
        <v>172</v>
      </c>
      <c r="AE748" s="168">
        <v>-0.60909090909090913</v>
      </c>
      <c r="AF748" s="172">
        <v>40</v>
      </c>
      <c r="AG748" s="168">
        <v>-0.76744186046511631</v>
      </c>
      <c r="AH748" s="171">
        <v>1.055626871548208</v>
      </c>
      <c r="AI748" s="171">
        <v>0.45184500775957226</v>
      </c>
      <c r="AJ748" s="171">
        <v>0.10545257378779245</v>
      </c>
      <c r="AK748" s="171">
        <v>3.9694291403646851</v>
      </c>
      <c r="AL748" s="171">
        <v>1.5121978007398074</v>
      </c>
      <c r="AM748" s="171">
        <v>0.34506868849891359</v>
      </c>
      <c r="AN748" s="170">
        <v>21.378323379465037</v>
      </c>
      <c r="AO748" s="170">
        <v>9.4812599754560694</v>
      </c>
      <c r="AP748" s="170">
        <v>19.33175442791606</v>
      </c>
      <c r="AQ748" s="170">
        <v>112.40058735451473</v>
      </c>
      <c r="AR748" s="170">
        <v>79.72787504152403</v>
      </c>
      <c r="AS748" s="170">
        <v>82.657444065482537</v>
      </c>
      <c r="AT748" s="6">
        <v>0</v>
      </c>
      <c r="AU748" s="6" t="s">
        <v>4748</v>
      </c>
      <c r="AV748" s="6">
        <v>0</v>
      </c>
    </row>
    <row r="749" spans="1:48" x14ac:dyDescent="0.25">
      <c r="A749" s="162">
        <v>746</v>
      </c>
      <c r="B749" s="3" t="s">
        <v>3046</v>
      </c>
      <c r="C749" s="3" t="s">
        <v>2176</v>
      </c>
      <c r="D749" s="28">
        <v>99000</v>
      </c>
      <c r="E749" s="25">
        <v>2.0618560000000001</v>
      </c>
      <c r="F749" s="25">
        <v>-8.3333329999999997</v>
      </c>
      <c r="G749" s="25">
        <v>2.0161310000000001</v>
      </c>
      <c r="H749" s="28">
        <v>60382983177000</v>
      </c>
      <c r="I749" s="51">
        <v>609.92909999999995</v>
      </c>
      <c r="J749" s="51">
        <v>99.975300000000004</v>
      </c>
      <c r="K749" s="28">
        <v>14122.45</v>
      </c>
      <c r="L749" s="28">
        <v>1339451000</v>
      </c>
      <c r="M749" s="51">
        <v>17.84105244188142</v>
      </c>
      <c r="N749" s="51">
        <v>5.6663167222622954</v>
      </c>
      <c r="O749" s="51">
        <v>0.45529540000000002</v>
      </c>
      <c r="P749" s="30">
        <v>13211925.044</v>
      </c>
      <c r="Q749" s="27" t="s">
        <v>2001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2001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2001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4748</v>
      </c>
      <c r="AI749" s="25">
        <v>15.324563298404925</v>
      </c>
      <c r="AJ749" s="25">
        <v>12.174027099398275</v>
      </c>
      <c r="AK749" s="25" t="s">
        <v>4748</v>
      </c>
      <c r="AL749" s="25">
        <v>23.753575858577527</v>
      </c>
      <c r="AM749" s="25">
        <v>19.483323416370286</v>
      </c>
      <c r="AN749" s="49">
        <v>45.017553855265426</v>
      </c>
      <c r="AO749" s="49">
        <v>45.322171961249026</v>
      </c>
      <c r="AP749" s="49">
        <v>45.654197566394416</v>
      </c>
      <c r="AQ749" s="49">
        <v>17.545399511216303</v>
      </c>
      <c r="AR749" s="49">
        <v>25.969996024555542</v>
      </c>
      <c r="AS749" s="49">
        <v>30.742401649168162</v>
      </c>
      <c r="AT749" s="28" t="s">
        <v>4748</v>
      </c>
      <c r="AU749" s="28">
        <v>4956.7790000000005</v>
      </c>
      <c r="AV749" s="28" t="s">
        <v>4748</v>
      </c>
    </row>
    <row r="750" spans="1:48" x14ac:dyDescent="0.25">
      <c r="A750" s="162">
        <v>747</v>
      </c>
      <c r="B750" s="3" t="s">
        <v>3049</v>
      </c>
      <c r="C750" s="3" t="s">
        <v>2176</v>
      </c>
      <c r="D750" s="28" t="s">
        <v>4942</v>
      </c>
      <c r="E750" s="25" t="s">
        <v>4942</v>
      </c>
      <c r="F750" s="25" t="s">
        <v>4942</v>
      </c>
      <c r="G750" s="25" t="s">
        <v>4942</v>
      </c>
      <c r="H750" s="28" t="s">
        <v>4942</v>
      </c>
      <c r="I750" s="51">
        <v>3.5</v>
      </c>
      <c r="J750" s="51">
        <v>100</v>
      </c>
      <c r="K750" s="28" t="s">
        <v>4942</v>
      </c>
      <c r="L750" s="28" t="s">
        <v>4942</v>
      </c>
      <c r="M750" s="51" t="s">
        <v>4942</v>
      </c>
      <c r="N750" s="51" t="s">
        <v>4942</v>
      </c>
      <c r="O750" s="51" t="s">
        <v>4942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4748</v>
      </c>
      <c r="U750" s="27" t="s">
        <v>4748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4748</v>
      </c>
      <c r="AA750" s="32" t="s">
        <v>4748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4748</v>
      </c>
      <c r="AG750" s="27" t="s">
        <v>4748</v>
      </c>
      <c r="AH750" s="25">
        <v>8.0861185282834889</v>
      </c>
      <c r="AI750" s="25">
        <v>-6.3919915184799736</v>
      </c>
      <c r="AJ750" s="25" t="s">
        <v>4748</v>
      </c>
      <c r="AK750" s="25" t="s">
        <v>4748</v>
      </c>
      <c r="AL750" s="25" t="s">
        <v>4748</v>
      </c>
      <c r="AM750" s="25" t="s">
        <v>4748</v>
      </c>
      <c r="AN750" s="49">
        <v>11.800119729218217</v>
      </c>
      <c r="AO750" s="49">
        <v>6.0990836294088187</v>
      </c>
      <c r="AP750" s="49" t="s">
        <v>4748</v>
      </c>
      <c r="AQ750" s="49">
        <v>78884.960329043577</v>
      </c>
      <c r="AR750" s="49" t="s">
        <v>4748</v>
      </c>
      <c r="AS750" s="49" t="s">
        <v>4748</v>
      </c>
      <c r="AT750" s="28" t="s">
        <v>4748</v>
      </c>
      <c r="AU750" s="28" t="s">
        <v>4748</v>
      </c>
      <c r="AV750" s="28" t="s">
        <v>4748</v>
      </c>
    </row>
    <row r="751" spans="1:48" x14ac:dyDescent="0.25">
      <c r="A751" s="162">
        <v>748</v>
      </c>
      <c r="B751" s="3" t="s">
        <v>473</v>
      </c>
      <c r="C751" s="3" t="s">
        <v>694</v>
      </c>
      <c r="D751" s="28">
        <v>1700</v>
      </c>
      <c r="E751" s="25">
        <v>6.25</v>
      </c>
      <c r="F751" s="25">
        <v>0</v>
      </c>
      <c r="G751" s="25">
        <v>6.25</v>
      </c>
      <c r="H751" s="28">
        <v>6976679300</v>
      </c>
      <c r="I751" s="51">
        <v>4.1039199999999996</v>
      </c>
      <c r="J751" s="51">
        <v>51.643099999999997</v>
      </c>
      <c r="K751" s="28">
        <v>3490</v>
      </c>
      <c r="L751" s="28">
        <v>5771000</v>
      </c>
      <c r="M751" s="51">
        <v>136.05581553776619</v>
      </c>
      <c r="N751" s="51">
        <v>0.1336119969230585</v>
      </c>
      <c r="O751" s="51">
        <v>0.74315319999999996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9">
        <v>13.433033833117925</v>
      </c>
      <c r="AO751" s="49">
        <v>6.8740408423194843</v>
      </c>
      <c r="AP751" s="49">
        <v>10.980480446702279</v>
      </c>
      <c r="AQ751" s="49">
        <v>87.948814548640925</v>
      </c>
      <c r="AR751" s="49">
        <v>54.443988330336367</v>
      </c>
      <c r="AS751" s="49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62">
        <v>749</v>
      </c>
      <c r="B752" s="3" t="s">
        <v>178</v>
      </c>
      <c r="C752" s="3" t="s">
        <v>1</v>
      </c>
      <c r="D752" s="6">
        <v>25950</v>
      </c>
      <c r="E752" s="171">
        <v>-3.8888889999999998</v>
      </c>
      <c r="F752" s="171">
        <v>15.33333</v>
      </c>
      <c r="G752" s="171">
        <v>-14.072850000000001</v>
      </c>
      <c r="H752" s="6">
        <v>390615359250</v>
      </c>
      <c r="I752" s="154">
        <v>15.052619999999999</v>
      </c>
      <c r="J752" s="154">
        <v>60.432789999999997</v>
      </c>
      <c r="K752" s="6">
        <v>82.5</v>
      </c>
      <c r="L752" s="6">
        <v>2125775</v>
      </c>
      <c r="M752" s="154">
        <v>25.26893065612996</v>
      </c>
      <c r="N752" s="154">
        <v>1.9024253790849446</v>
      </c>
      <c r="O752" s="154">
        <v>0.3679789</v>
      </c>
      <c r="P752" s="172">
        <v>381220.86177199997</v>
      </c>
      <c r="Q752" s="168">
        <v>2.9193615980140031E-2</v>
      </c>
      <c r="R752" s="172">
        <v>388285.766603</v>
      </c>
      <c r="S752" s="168">
        <v>1.8532314307671216E-2</v>
      </c>
      <c r="T752" s="172">
        <v>361841.87506200001</v>
      </c>
      <c r="U752" s="168">
        <v>-6.8104200090438438E-2</v>
      </c>
      <c r="V752" s="172">
        <v>17753.755021000001</v>
      </c>
      <c r="W752" s="173">
        <v>0.39773496463328373</v>
      </c>
      <c r="X752" s="172">
        <v>21781.182892000001</v>
      </c>
      <c r="Y752" s="173">
        <v>0.22684935475543977</v>
      </c>
      <c r="Z752" s="172">
        <v>24169.357356</v>
      </c>
      <c r="AA752" s="173">
        <v>0.1096439286994441</v>
      </c>
      <c r="AB752" s="172">
        <v>1309</v>
      </c>
      <c r="AC752" s="168">
        <v>0.19988415684237393</v>
      </c>
      <c r="AD752" s="172">
        <v>1191</v>
      </c>
      <c r="AE752" s="168">
        <v>-9.0145148968678424E-2</v>
      </c>
      <c r="AF752" s="172">
        <v>1368</v>
      </c>
      <c r="AG752" s="168">
        <v>0.1486146095717884</v>
      </c>
      <c r="AH752" s="171">
        <v>5.0766626968251671</v>
      </c>
      <c r="AI752" s="171">
        <v>6.8540795576232538</v>
      </c>
      <c r="AJ752" s="171">
        <v>7.7856794632467015</v>
      </c>
      <c r="AK752" s="171">
        <v>8.0216343614432173</v>
      </c>
      <c r="AL752" s="171">
        <v>8.7170353821036848</v>
      </c>
      <c r="AM752" s="171">
        <v>9.9301158593369419</v>
      </c>
      <c r="AN752" s="170">
        <v>14.753106643370707</v>
      </c>
      <c r="AO752" s="170">
        <v>20.862540432965272</v>
      </c>
      <c r="AP752" s="170">
        <v>18.846663562727528</v>
      </c>
      <c r="AQ752" s="170">
        <v>42.375571256964292</v>
      </c>
      <c r="AR752" s="170">
        <v>28.717322735611699</v>
      </c>
      <c r="AS752" s="170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62">
        <v>750</v>
      </c>
      <c r="B753" s="3" t="s">
        <v>3052</v>
      </c>
      <c r="C753" s="3" t="s">
        <v>2176</v>
      </c>
      <c r="D753" s="28" t="s">
        <v>4942</v>
      </c>
      <c r="E753" s="25" t="s">
        <v>4942</v>
      </c>
      <c r="F753" s="25" t="s">
        <v>4942</v>
      </c>
      <c r="G753" s="25" t="s">
        <v>4942</v>
      </c>
      <c r="H753" s="28" t="s">
        <v>4942</v>
      </c>
      <c r="I753" s="51">
        <v>2.5</v>
      </c>
      <c r="J753" s="51">
        <v>100</v>
      </c>
      <c r="K753" s="28" t="s">
        <v>4942</v>
      </c>
      <c r="L753" s="28" t="s">
        <v>4942</v>
      </c>
      <c r="M753" s="51" t="s">
        <v>4942</v>
      </c>
      <c r="N753" s="51" t="s">
        <v>4942</v>
      </c>
      <c r="O753" s="51" t="s">
        <v>4942</v>
      </c>
      <c r="P753" s="30">
        <v>158227.38050999999</v>
      </c>
      <c r="Q753" s="27" t="s">
        <v>2001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2001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2001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4748</v>
      </c>
      <c r="AI753" s="25">
        <v>0.68558618603271615</v>
      </c>
      <c r="AJ753" s="25">
        <v>0.72989921490566689</v>
      </c>
      <c r="AK753" s="25" t="s">
        <v>4748</v>
      </c>
      <c r="AL753" s="25">
        <v>4.3452285041742398</v>
      </c>
      <c r="AM753" s="25">
        <v>4.702486914802444</v>
      </c>
      <c r="AN753" s="49">
        <v>16.158161836208983</v>
      </c>
      <c r="AO753" s="49">
        <v>3.4965260528292186</v>
      </c>
      <c r="AP753" s="49">
        <v>7.0277952295731527</v>
      </c>
      <c r="AQ753" s="49">
        <v>269.78400082991237</v>
      </c>
      <c r="AR753" s="49">
        <v>201.16117926426358</v>
      </c>
      <c r="AS753" s="49">
        <v>234.69734789813742</v>
      </c>
      <c r="AT753" s="28" t="s">
        <v>4748</v>
      </c>
      <c r="AU753" s="28">
        <v>0</v>
      </c>
      <c r="AV753" s="28">
        <v>400</v>
      </c>
    </row>
    <row r="754" spans="1:48" x14ac:dyDescent="0.25">
      <c r="A754" s="162">
        <v>751</v>
      </c>
      <c r="B754" s="3" t="s">
        <v>4204</v>
      </c>
      <c r="C754" s="3" t="s">
        <v>2176</v>
      </c>
      <c r="D754" s="28" t="s">
        <v>4942</v>
      </c>
      <c r="E754" s="25" t="s">
        <v>4942</v>
      </c>
      <c r="F754" s="25" t="s">
        <v>4942</v>
      </c>
      <c r="G754" s="25" t="s">
        <v>4942</v>
      </c>
      <c r="H754" s="28" t="s">
        <v>4942</v>
      </c>
      <c r="I754" s="51">
        <v>1.2</v>
      </c>
      <c r="J754" s="51">
        <v>100</v>
      </c>
      <c r="K754" s="28" t="s">
        <v>4942</v>
      </c>
      <c r="L754" s="28" t="s">
        <v>4942</v>
      </c>
      <c r="M754" s="51" t="s">
        <v>4942</v>
      </c>
      <c r="N754" s="51" t="s">
        <v>4942</v>
      </c>
      <c r="O754" s="51" t="s">
        <v>4942</v>
      </c>
      <c r="P754" s="30" t="s">
        <v>4748</v>
      </c>
      <c r="Q754" s="27" t="s">
        <v>2001</v>
      </c>
      <c r="R754" s="30">
        <v>55298.444857000002</v>
      </c>
      <c r="S754" s="27" t="s">
        <v>2001</v>
      </c>
      <c r="T754" s="30" t="s">
        <v>4748</v>
      </c>
      <c r="U754" s="27" t="s">
        <v>4748</v>
      </c>
      <c r="V754" s="30" t="s">
        <v>4748</v>
      </c>
      <c r="W754" s="32" t="s">
        <v>2001</v>
      </c>
      <c r="X754" s="30">
        <v>1263.7837810000001</v>
      </c>
      <c r="Y754" s="32" t="s">
        <v>2001</v>
      </c>
      <c r="Z754" s="30" t="s">
        <v>4748</v>
      </c>
      <c r="AA754" s="32" t="s">
        <v>4748</v>
      </c>
      <c r="AB754" s="30" t="s">
        <v>4748</v>
      </c>
      <c r="AC754" s="27" t="s">
        <v>2001</v>
      </c>
      <c r="AD754" s="30" t="s">
        <v>4748</v>
      </c>
      <c r="AE754" s="27" t="s">
        <v>2001</v>
      </c>
      <c r="AF754" s="30" t="s">
        <v>4748</v>
      </c>
      <c r="AG754" s="27" t="s">
        <v>4748</v>
      </c>
      <c r="AH754" s="25" t="s">
        <v>4748</v>
      </c>
      <c r="AI754" s="25" t="s">
        <v>4748</v>
      </c>
      <c r="AJ754" s="25" t="s">
        <v>4748</v>
      </c>
      <c r="AK754" s="25" t="s">
        <v>4748</v>
      </c>
      <c r="AL754" s="25" t="s">
        <v>4748</v>
      </c>
      <c r="AM754" s="25" t="s">
        <v>4748</v>
      </c>
      <c r="AN754" s="49" t="s">
        <v>4748</v>
      </c>
      <c r="AO754" s="49">
        <v>15.277562618346529</v>
      </c>
      <c r="AP754" s="49" t="s">
        <v>4748</v>
      </c>
      <c r="AQ754" s="49" t="s">
        <v>4748</v>
      </c>
      <c r="AR754" s="49">
        <v>31.71438766786293</v>
      </c>
      <c r="AS754" s="49" t="s">
        <v>4748</v>
      </c>
      <c r="AT754" s="28" t="s">
        <v>4748</v>
      </c>
      <c r="AU754" s="28" t="s">
        <v>4748</v>
      </c>
      <c r="AV754" s="28" t="s">
        <v>4748</v>
      </c>
    </row>
    <row r="755" spans="1:48" x14ac:dyDescent="0.25">
      <c r="A755" s="162">
        <v>752</v>
      </c>
      <c r="B755" s="3" t="s">
        <v>474</v>
      </c>
      <c r="C755" s="3" t="s">
        <v>694</v>
      </c>
      <c r="D755" s="28">
        <v>7900</v>
      </c>
      <c r="E755" s="25">
        <v>1.2820510000000001</v>
      </c>
      <c r="F755" s="25">
        <v>43.636360000000003</v>
      </c>
      <c r="G755" s="25">
        <v>68.08511</v>
      </c>
      <c r="H755" s="28">
        <v>169204933400</v>
      </c>
      <c r="I755" s="51">
        <v>21.41835</v>
      </c>
      <c r="J755" s="51">
        <v>28.820029999999999</v>
      </c>
      <c r="K755" s="28">
        <v>23335.7</v>
      </c>
      <c r="L755" s="28">
        <v>180685000</v>
      </c>
      <c r="M755" s="51">
        <v>8.2963670409310808</v>
      </c>
      <c r="N755" s="51">
        <v>0.70496474738428982</v>
      </c>
      <c r="O755" s="51" t="s">
        <v>4942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9">
        <v>12.949814872145982</v>
      </c>
      <c r="AO755" s="49">
        <v>14.87709754176667</v>
      </c>
      <c r="AP755" s="49">
        <v>14.940224241797962</v>
      </c>
      <c r="AQ755" s="49">
        <v>190.7918398985621</v>
      </c>
      <c r="AR755" s="49">
        <v>315.95551884791809</v>
      </c>
      <c r="AS755" s="49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62">
        <v>753</v>
      </c>
      <c r="B756" s="3" t="s">
        <v>3055</v>
      </c>
      <c r="C756" s="3" t="s">
        <v>2176</v>
      </c>
      <c r="D756" s="6" t="s">
        <v>4942</v>
      </c>
      <c r="E756" s="171" t="s">
        <v>4942</v>
      </c>
      <c r="F756" s="171" t="s">
        <v>4942</v>
      </c>
      <c r="G756" s="171" t="s">
        <v>4942</v>
      </c>
      <c r="H756" s="6" t="s">
        <v>4942</v>
      </c>
      <c r="I756" s="154">
        <v>55.113599999999998</v>
      </c>
      <c r="J756" s="154">
        <v>2.5240450000000001</v>
      </c>
      <c r="K756" s="6" t="s">
        <v>4942</v>
      </c>
      <c r="L756" s="6" t="s">
        <v>4942</v>
      </c>
      <c r="M756" s="154" t="s">
        <v>4942</v>
      </c>
      <c r="N756" s="154" t="s">
        <v>4942</v>
      </c>
      <c r="O756" s="154" t="s">
        <v>4942</v>
      </c>
      <c r="P756" s="172">
        <v>404302.21590000001</v>
      </c>
      <c r="Q756" s="168">
        <v>2.6887195227160321E-2</v>
      </c>
      <c r="R756" s="172">
        <v>583732.53639999998</v>
      </c>
      <c r="S756" s="168">
        <v>0.44380246618381181</v>
      </c>
      <c r="T756" s="172">
        <v>1049247.6474349999</v>
      </c>
      <c r="U756" s="168">
        <v>0.79748015059418909</v>
      </c>
      <c r="V756" s="172">
        <v>37500.392992000001</v>
      </c>
      <c r="W756" s="173">
        <v>-1.0783799984660392E-2</v>
      </c>
      <c r="X756" s="172">
        <v>20712.735987</v>
      </c>
      <c r="Y756" s="173">
        <v>-0.44766616202079079</v>
      </c>
      <c r="Z756" s="172">
        <v>24819.748806</v>
      </c>
      <c r="AA756" s="173">
        <v>0.19828441889944898</v>
      </c>
      <c r="AB756" s="172">
        <v>631</v>
      </c>
      <c r="AC756" s="168">
        <v>-0.31188658669574698</v>
      </c>
      <c r="AD756" s="172">
        <v>253</v>
      </c>
      <c r="AE756" s="168">
        <v>-0.59904912836767044</v>
      </c>
      <c r="AF756" s="172">
        <v>333</v>
      </c>
      <c r="AG756" s="168">
        <v>0.31620553359683795</v>
      </c>
      <c r="AH756" s="171">
        <v>3.6616467371482462</v>
      </c>
      <c r="AI756" s="171">
        <v>1.438928578006742</v>
      </c>
      <c r="AJ756" s="171">
        <v>1.6066506768751991</v>
      </c>
      <c r="AK756" s="171">
        <v>5.3924739795865051</v>
      </c>
      <c r="AL756" s="171">
        <v>2.1456035047537148</v>
      </c>
      <c r="AM756" s="171">
        <v>2.7586662650081184</v>
      </c>
      <c r="AN756" s="170">
        <v>27.43687858501297</v>
      </c>
      <c r="AO756" s="170">
        <v>24.405888978128921</v>
      </c>
      <c r="AP756" s="170">
        <v>23.150510552852854</v>
      </c>
      <c r="AQ756" s="170">
        <v>97.502435305481313</v>
      </c>
      <c r="AR756" s="170">
        <v>117.01408061872903</v>
      </c>
      <c r="AS756" s="170">
        <v>113.40697603168381</v>
      </c>
      <c r="AT756" s="6">
        <v>380</v>
      </c>
      <c r="AU756" s="6" t="s">
        <v>4748</v>
      </c>
      <c r="AV756" s="6" t="s">
        <v>4748</v>
      </c>
    </row>
    <row r="757" spans="1:48" x14ac:dyDescent="0.25">
      <c r="A757" s="162">
        <v>754</v>
      </c>
      <c r="B757" s="3" t="s">
        <v>179</v>
      </c>
      <c r="C757" s="3" t="s">
        <v>1</v>
      </c>
      <c r="D757" s="28">
        <v>12300</v>
      </c>
      <c r="E757" s="25">
        <v>-8.8888890000000007</v>
      </c>
      <c r="F757" s="25">
        <v>-3.1496059999999999</v>
      </c>
      <c r="G757" s="25">
        <v>4.2372880000000004</v>
      </c>
      <c r="H757" s="28">
        <v>126994806300.00003</v>
      </c>
      <c r="I757" s="51">
        <v>10.324779999999999</v>
      </c>
      <c r="J757" s="51">
        <v>82.017229999999998</v>
      </c>
      <c r="K757" s="28">
        <v>514.5</v>
      </c>
      <c r="L757" s="28">
        <v>5939575</v>
      </c>
      <c r="M757" s="51">
        <v>22.665497896005135</v>
      </c>
      <c r="N757" s="51">
        <v>0.87229623673632062</v>
      </c>
      <c r="O757" s="51">
        <v>0.39413629999999999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9">
        <v>11.436731099174702</v>
      </c>
      <c r="AO757" s="49">
        <v>12.310226803676361</v>
      </c>
      <c r="AP757" s="49">
        <v>21.097476450144715</v>
      </c>
      <c r="AQ757" s="49">
        <v>57.320979850083063</v>
      </c>
      <c r="AR757" s="49">
        <v>40.763647631415346</v>
      </c>
      <c r="AS757" s="49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62">
        <v>755</v>
      </c>
      <c r="B758" s="3" t="s">
        <v>475</v>
      </c>
      <c r="C758" s="3" t="s">
        <v>694</v>
      </c>
      <c r="D758" s="28">
        <v>1900</v>
      </c>
      <c r="E758" s="25">
        <v>-5</v>
      </c>
      <c r="F758" s="25">
        <v>-26.923079999999999</v>
      </c>
      <c r="G758" s="25">
        <v>-38.709679999999999</v>
      </c>
      <c r="H758" s="28">
        <v>15871877999.999998</v>
      </c>
      <c r="I758" s="51">
        <v>8.3536199999999994</v>
      </c>
      <c r="J758" s="51">
        <v>47.175789999999999</v>
      </c>
      <c r="K758" s="28">
        <v>1067.3</v>
      </c>
      <c r="L758" s="28">
        <v>1949500</v>
      </c>
      <c r="M758" s="51" t="s">
        <v>4942</v>
      </c>
      <c r="N758" s="51">
        <v>0.17024272953802627</v>
      </c>
      <c r="O758" s="51">
        <v>0.31074200000000002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9">
        <v>13.806615033811076</v>
      </c>
      <c r="AO758" s="49">
        <v>13.141938498913575</v>
      </c>
      <c r="AP758" s="49">
        <v>27.069582269265002</v>
      </c>
      <c r="AQ758" s="49">
        <v>281.23870350339774</v>
      </c>
      <c r="AR758" s="49">
        <v>333.69715315288238</v>
      </c>
      <c r="AS758" s="49">
        <v>267.58060958132745</v>
      </c>
      <c r="AT758" s="28">
        <v>0</v>
      </c>
      <c r="AU758" s="28" t="s">
        <v>4748</v>
      </c>
      <c r="AV758" s="28">
        <v>0</v>
      </c>
    </row>
    <row r="759" spans="1:48" x14ac:dyDescent="0.25">
      <c r="A759" s="162">
        <v>756</v>
      </c>
      <c r="B759" s="3" t="s">
        <v>3058</v>
      </c>
      <c r="C759" s="3" t="s">
        <v>2176</v>
      </c>
      <c r="D759" s="28">
        <v>1600</v>
      </c>
      <c r="E759" s="25">
        <v>33.333329999999997</v>
      </c>
      <c r="F759" s="25">
        <v>33.333329999999997</v>
      </c>
      <c r="G759" s="25">
        <v>33.333329999999997</v>
      </c>
      <c r="H759" s="28">
        <v>5929908800</v>
      </c>
      <c r="I759" s="51">
        <v>3.7061899999999999</v>
      </c>
      <c r="J759" s="51">
        <v>61.181620000000002</v>
      </c>
      <c r="K759" s="28">
        <v>5</v>
      </c>
      <c r="L759" s="28">
        <v>8000</v>
      </c>
      <c r="M759" s="51">
        <v>0.19365770999757928</v>
      </c>
      <c r="N759" s="51">
        <v>6.6251142112387362E-2</v>
      </c>
      <c r="O759" s="51" t="s">
        <v>4942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9">
        <v>21.193287569320816</v>
      </c>
      <c r="AO759" s="49">
        <v>22.275204813175908</v>
      </c>
      <c r="AP759" s="49">
        <v>22.538508322610827</v>
      </c>
      <c r="AQ759" s="49">
        <v>82.588240834464287</v>
      </c>
      <c r="AR759" s="49">
        <v>70.775759743524262</v>
      </c>
      <c r="AS759" s="49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62">
        <v>757</v>
      </c>
      <c r="B760" s="3" t="s">
        <v>2146</v>
      </c>
      <c r="C760" s="3" t="s">
        <v>694</v>
      </c>
      <c r="D760" s="28" t="s">
        <v>4942</v>
      </c>
      <c r="E760" s="25" t="s">
        <v>4942</v>
      </c>
      <c r="F760" s="25" t="s">
        <v>4942</v>
      </c>
      <c r="G760" s="25" t="s">
        <v>4942</v>
      </c>
      <c r="H760" s="28" t="s">
        <v>4942</v>
      </c>
      <c r="I760" s="51">
        <v>15</v>
      </c>
      <c r="J760" s="51">
        <v>100</v>
      </c>
      <c r="K760" s="28" t="s">
        <v>4942</v>
      </c>
      <c r="L760" s="28" t="s">
        <v>4942</v>
      </c>
      <c r="M760" s="51" t="s">
        <v>4942</v>
      </c>
      <c r="N760" s="51" t="s">
        <v>4942</v>
      </c>
      <c r="O760" s="51" t="s">
        <v>4942</v>
      </c>
      <c r="P760" s="30" t="s">
        <v>4748</v>
      </c>
      <c r="Q760" s="27" t="s">
        <v>2001</v>
      </c>
      <c r="R760" s="30">
        <v>1065001.8045340001</v>
      </c>
      <c r="S760" s="27" t="s">
        <v>2001</v>
      </c>
      <c r="T760" s="30">
        <v>1222335.995684</v>
      </c>
      <c r="U760" s="27">
        <v>0.14773138456684837</v>
      </c>
      <c r="V760" s="30" t="s">
        <v>4748</v>
      </c>
      <c r="W760" s="32" t="s">
        <v>2001</v>
      </c>
      <c r="X760" s="30">
        <v>19049.997950000001</v>
      </c>
      <c r="Y760" s="32" t="s">
        <v>2001</v>
      </c>
      <c r="Z760" s="30">
        <v>24823.240247999998</v>
      </c>
      <c r="AA760" s="32">
        <v>0.30305737109016312</v>
      </c>
      <c r="AB760" s="30" t="s">
        <v>4748</v>
      </c>
      <c r="AC760" s="27" t="s">
        <v>2001</v>
      </c>
      <c r="AD760" s="30" t="s">
        <v>4748</v>
      </c>
      <c r="AE760" s="27" t="s">
        <v>2001</v>
      </c>
      <c r="AF760" s="30">
        <v>1655</v>
      </c>
      <c r="AG760" s="27" t="s">
        <v>4748</v>
      </c>
      <c r="AH760" s="25" t="s">
        <v>4748</v>
      </c>
      <c r="AI760" s="25" t="s">
        <v>4748</v>
      </c>
      <c r="AJ760" s="25">
        <v>3.4950393640820137</v>
      </c>
      <c r="AK760" s="25" t="s">
        <v>4748</v>
      </c>
      <c r="AL760" s="25" t="s">
        <v>4748</v>
      </c>
      <c r="AM760" s="25">
        <v>14.933671837791021</v>
      </c>
      <c r="AN760" s="49" t="s">
        <v>4748</v>
      </c>
      <c r="AO760" s="49">
        <v>6.433410053138811</v>
      </c>
      <c r="AP760" s="49">
        <v>6.6576412579146593</v>
      </c>
      <c r="AQ760" s="49" t="s">
        <v>4748</v>
      </c>
      <c r="AR760" s="49">
        <v>285.599305692337</v>
      </c>
      <c r="AS760" s="49">
        <v>234.90293324316039</v>
      </c>
      <c r="AT760" s="28" t="s">
        <v>4748</v>
      </c>
      <c r="AU760" s="28" t="s">
        <v>4748</v>
      </c>
      <c r="AV760" s="28" t="s">
        <v>4748</v>
      </c>
    </row>
    <row r="761" spans="1:48" x14ac:dyDescent="0.25">
      <c r="A761" s="162">
        <v>758</v>
      </c>
      <c r="B761" s="3" t="s">
        <v>3061</v>
      </c>
      <c r="C761" s="3" t="s">
        <v>2176</v>
      </c>
      <c r="D761" s="28" t="s">
        <v>4942</v>
      </c>
      <c r="E761" s="25" t="s">
        <v>4942</v>
      </c>
      <c r="F761" s="25" t="s">
        <v>4942</v>
      </c>
      <c r="G761" s="25" t="s">
        <v>4942</v>
      </c>
      <c r="H761" s="28" t="s">
        <v>4942</v>
      </c>
      <c r="I761" s="51">
        <v>18.599999999999998</v>
      </c>
      <c r="J761" s="51">
        <v>100</v>
      </c>
      <c r="K761" s="28" t="s">
        <v>4942</v>
      </c>
      <c r="L761" s="28" t="s">
        <v>4942</v>
      </c>
      <c r="M761" s="51" t="s">
        <v>4942</v>
      </c>
      <c r="N761" s="51" t="s">
        <v>4942</v>
      </c>
      <c r="O761" s="51" t="s">
        <v>4942</v>
      </c>
      <c r="P761" s="30">
        <v>66294.470914999998</v>
      </c>
      <c r="Q761" s="27" t="s">
        <v>2001</v>
      </c>
      <c r="R761" s="30" t="s">
        <v>4748</v>
      </c>
      <c r="S761" s="27" t="s">
        <v>2001</v>
      </c>
      <c r="T761" s="30">
        <v>12866.806468999999</v>
      </c>
      <c r="U761" s="27" t="s">
        <v>4748</v>
      </c>
      <c r="V761" s="30">
        <v>874.71672999999998</v>
      </c>
      <c r="W761" s="32" t="s">
        <v>2001</v>
      </c>
      <c r="X761" s="30" t="s">
        <v>4748</v>
      </c>
      <c r="Y761" s="32" t="s">
        <v>2001</v>
      </c>
      <c r="Z761" s="30">
        <v>-7175.0517989999998</v>
      </c>
      <c r="AA761" s="32" t="s">
        <v>4748</v>
      </c>
      <c r="AB761" s="30" t="s">
        <v>4748</v>
      </c>
      <c r="AC761" s="27" t="s">
        <v>2001</v>
      </c>
      <c r="AD761" s="30" t="s">
        <v>4748</v>
      </c>
      <c r="AE761" s="27" t="s">
        <v>2001</v>
      </c>
      <c r="AF761" s="30">
        <v>-386</v>
      </c>
      <c r="AG761" s="27" t="s">
        <v>4748</v>
      </c>
      <c r="AH761" s="25" t="s">
        <v>4748</v>
      </c>
      <c r="AI761" s="25" t="s">
        <v>4748</v>
      </c>
      <c r="AJ761" s="25" t="s">
        <v>4748</v>
      </c>
      <c r="AK761" s="25" t="s">
        <v>4748</v>
      </c>
      <c r="AL761" s="25" t="s">
        <v>4748</v>
      </c>
      <c r="AM761" s="25" t="s">
        <v>4748</v>
      </c>
      <c r="AN761" s="49">
        <v>7.402658973313569</v>
      </c>
      <c r="AO761" s="49" t="s">
        <v>4748</v>
      </c>
      <c r="AP761" s="49">
        <v>21.210402212664224</v>
      </c>
      <c r="AQ761" s="49">
        <v>0</v>
      </c>
      <c r="AR761" s="49" t="s">
        <v>4748</v>
      </c>
      <c r="AS761" s="49">
        <v>0</v>
      </c>
      <c r="AT761" s="28" t="s">
        <v>4748</v>
      </c>
      <c r="AU761" s="28" t="s">
        <v>4748</v>
      </c>
      <c r="AV761" s="28">
        <v>0</v>
      </c>
    </row>
    <row r="762" spans="1:48" x14ac:dyDescent="0.25">
      <c r="A762" s="162">
        <v>759</v>
      </c>
      <c r="B762" s="3" t="s">
        <v>3064</v>
      </c>
      <c r="C762" s="3" t="s">
        <v>2176</v>
      </c>
      <c r="D762" s="28" t="s">
        <v>4942</v>
      </c>
      <c r="E762" s="25" t="s">
        <v>4942</v>
      </c>
      <c r="F762" s="25" t="s">
        <v>4942</v>
      </c>
      <c r="G762" s="25" t="s">
        <v>4942</v>
      </c>
      <c r="H762" s="28" t="s">
        <v>4942</v>
      </c>
      <c r="I762" s="51">
        <v>10.799999999999999</v>
      </c>
      <c r="J762" s="51">
        <v>100</v>
      </c>
      <c r="K762" s="28" t="s">
        <v>4942</v>
      </c>
      <c r="L762" s="28" t="s">
        <v>4942</v>
      </c>
      <c r="M762" s="51" t="s">
        <v>4942</v>
      </c>
      <c r="N762" s="51" t="s">
        <v>4942</v>
      </c>
      <c r="O762" s="51" t="s">
        <v>4942</v>
      </c>
      <c r="P762" s="30">
        <v>454436.27211899997</v>
      </c>
      <c r="Q762" s="27" t="s">
        <v>2001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2001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2001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4748</v>
      </c>
      <c r="AI762" s="25">
        <v>2.2071712417501437</v>
      </c>
      <c r="AJ762" s="25">
        <v>2.8104125677920542</v>
      </c>
      <c r="AK762" s="25" t="s">
        <v>4748</v>
      </c>
      <c r="AL762" s="25">
        <v>6.9476114009537726</v>
      </c>
      <c r="AM762" s="25">
        <v>7.7742138546559261</v>
      </c>
      <c r="AN762" s="49">
        <v>13.567245283152696</v>
      </c>
      <c r="AO762" s="49">
        <v>14.875922299094091</v>
      </c>
      <c r="AP762" s="49">
        <v>15.900521370925102</v>
      </c>
      <c r="AQ762" s="49">
        <v>109.11732450318846</v>
      </c>
      <c r="AR762" s="49">
        <v>71.827390672252051</v>
      </c>
      <c r="AS762" s="49">
        <v>42.621427789948029</v>
      </c>
      <c r="AT762" s="28" t="s">
        <v>4748</v>
      </c>
      <c r="AU762" s="28" t="s">
        <v>4748</v>
      </c>
      <c r="AV762" s="28" t="s">
        <v>4748</v>
      </c>
    </row>
    <row r="763" spans="1:48" x14ac:dyDescent="0.25">
      <c r="A763" s="162">
        <v>760</v>
      </c>
      <c r="B763" s="3" t="s">
        <v>4013</v>
      </c>
      <c r="C763" s="3" t="s">
        <v>2176</v>
      </c>
      <c r="D763" s="28">
        <v>34500</v>
      </c>
      <c r="E763" s="25">
        <v>18.965520000000001</v>
      </c>
      <c r="F763" s="25">
        <v>-32.879379999999998</v>
      </c>
      <c r="G763" s="25">
        <v>-48.507460000000002</v>
      </c>
      <c r="H763" s="28">
        <v>247750020000.00003</v>
      </c>
      <c r="I763" s="51">
        <v>7.1811599999999993</v>
      </c>
      <c r="J763" s="51">
        <v>99.997219999999999</v>
      </c>
      <c r="K763" s="28">
        <v>35</v>
      </c>
      <c r="L763" s="28">
        <v>1110000</v>
      </c>
      <c r="M763" s="51">
        <v>8.5607940446650126</v>
      </c>
      <c r="N763" s="51">
        <v>1.0629269929799752</v>
      </c>
      <c r="O763" s="51" t="s">
        <v>4942</v>
      </c>
      <c r="P763" s="30" t="s">
        <v>4748</v>
      </c>
      <c r="Q763" s="27" t="s">
        <v>2001</v>
      </c>
      <c r="R763" s="30">
        <v>2130545.961352</v>
      </c>
      <c r="S763" s="27" t="s">
        <v>2001</v>
      </c>
      <c r="T763" s="30">
        <v>2025990.4750959999</v>
      </c>
      <c r="U763" s="27">
        <v>-4.907450397814999E-2</v>
      </c>
      <c r="V763" s="30" t="s">
        <v>4748</v>
      </c>
      <c r="W763" s="32" t="s">
        <v>2001</v>
      </c>
      <c r="X763" s="30">
        <v>36749.015375000003</v>
      </c>
      <c r="Y763" s="32" t="s">
        <v>2001</v>
      </c>
      <c r="Z763" s="30">
        <v>26360.186484000002</v>
      </c>
      <c r="AA763" s="32">
        <v>-0.2826967956825156</v>
      </c>
      <c r="AB763" s="30" t="s">
        <v>4748</v>
      </c>
      <c r="AC763" s="27" t="s">
        <v>2001</v>
      </c>
      <c r="AD763" s="30">
        <v>5866</v>
      </c>
      <c r="AE763" s="27" t="s">
        <v>2001</v>
      </c>
      <c r="AF763" s="30">
        <v>4030</v>
      </c>
      <c r="AG763" s="27">
        <v>-0.31299011251278552</v>
      </c>
      <c r="AH763" s="25" t="s">
        <v>4748</v>
      </c>
      <c r="AI763" s="25" t="s">
        <v>4748</v>
      </c>
      <c r="AJ763" s="25">
        <v>3.3312507572108658</v>
      </c>
      <c r="AK763" s="25" t="s">
        <v>4748</v>
      </c>
      <c r="AL763" s="25" t="s">
        <v>4748</v>
      </c>
      <c r="AM763" s="25">
        <v>11.64401756632428</v>
      </c>
      <c r="AN763" s="49" t="s">
        <v>4748</v>
      </c>
      <c r="AO763" s="49">
        <v>10.390112284248755</v>
      </c>
      <c r="AP763" s="49">
        <v>11.434109153697925</v>
      </c>
      <c r="AQ763" s="49" t="s">
        <v>4748</v>
      </c>
      <c r="AR763" s="49">
        <v>13.892912550827429</v>
      </c>
      <c r="AS763" s="49">
        <v>32.151415564558995</v>
      </c>
      <c r="AT763" s="28" t="s">
        <v>4748</v>
      </c>
      <c r="AU763" s="28" t="s">
        <v>4748</v>
      </c>
      <c r="AV763" s="28">
        <v>3500</v>
      </c>
    </row>
    <row r="764" spans="1:48" x14ac:dyDescent="0.25">
      <c r="A764" s="162">
        <v>761</v>
      </c>
      <c r="B764" s="3" t="s">
        <v>3067</v>
      </c>
      <c r="C764" s="3" t="s">
        <v>2176</v>
      </c>
      <c r="D764" s="6">
        <v>36900</v>
      </c>
      <c r="E764" s="171">
        <v>-13.380280000000001</v>
      </c>
      <c r="F764" s="171">
        <v>8.5294120000000007</v>
      </c>
      <c r="G764" s="171">
        <v>53.75</v>
      </c>
      <c r="H764" s="6">
        <v>442800000000</v>
      </c>
      <c r="I764" s="154">
        <v>12</v>
      </c>
      <c r="J764" s="154">
        <v>99.939750000000004</v>
      </c>
      <c r="K764" s="6">
        <v>7275</v>
      </c>
      <c r="L764" s="6">
        <v>288615000</v>
      </c>
      <c r="M764" s="154">
        <v>4.04250657318142</v>
      </c>
      <c r="N764" s="154">
        <v>2.0696118966360855</v>
      </c>
      <c r="O764" s="154">
        <v>0.28074949999999999</v>
      </c>
      <c r="P764" s="172">
        <v>18833.4529</v>
      </c>
      <c r="Q764" s="168" t="s">
        <v>2001</v>
      </c>
      <c r="R764" s="172">
        <v>24288.046695000001</v>
      </c>
      <c r="S764" s="168">
        <v>0.28962261057291316</v>
      </c>
      <c r="T764" s="172">
        <v>35062.360575999999</v>
      </c>
      <c r="U764" s="168">
        <v>0.44360561457657383</v>
      </c>
      <c r="V764" s="172">
        <v>18123.040863999999</v>
      </c>
      <c r="W764" s="173" t="s">
        <v>2001</v>
      </c>
      <c r="X764" s="172">
        <v>22363.186901000001</v>
      </c>
      <c r="Y764" s="173">
        <v>0.23396438096780559</v>
      </c>
      <c r="Z764" s="172">
        <v>30447.167410999999</v>
      </c>
      <c r="AA764" s="173">
        <v>0.36148606841176611</v>
      </c>
      <c r="AB764" s="172">
        <v>1389</v>
      </c>
      <c r="AC764" s="168" t="s">
        <v>2001</v>
      </c>
      <c r="AD764" s="172">
        <v>1864</v>
      </c>
      <c r="AE764" s="168">
        <v>0.34197264218862489</v>
      </c>
      <c r="AF764" s="172">
        <v>2537</v>
      </c>
      <c r="AG764" s="168">
        <v>0.36105150214592274</v>
      </c>
      <c r="AH764" s="171" t="s">
        <v>4748</v>
      </c>
      <c r="AI764" s="171">
        <v>3.1819548765785557</v>
      </c>
      <c r="AJ764" s="171">
        <v>4.0665327686803368</v>
      </c>
      <c r="AK764" s="171" t="s">
        <v>4748</v>
      </c>
      <c r="AL764" s="171">
        <v>10.752286201819878</v>
      </c>
      <c r="AM764" s="171">
        <v>14.563277617371531</v>
      </c>
      <c r="AN764" s="170">
        <v>50.398418348448473</v>
      </c>
      <c r="AO764" s="170">
        <v>50.26702956937806</v>
      </c>
      <c r="AP764" s="170">
        <v>53.556964073473345</v>
      </c>
      <c r="AQ764" s="170">
        <v>14.617678033514245</v>
      </c>
      <c r="AR764" s="170">
        <v>8.0095816766679064</v>
      </c>
      <c r="AS764" s="170">
        <v>5.9071877486874333</v>
      </c>
      <c r="AT764" s="6" t="s">
        <v>4748</v>
      </c>
      <c r="AU764" s="6">
        <v>1600</v>
      </c>
      <c r="AV764" s="6">
        <v>1600</v>
      </c>
    </row>
    <row r="765" spans="1:48" x14ac:dyDescent="0.25">
      <c r="A765" s="162">
        <v>762</v>
      </c>
      <c r="B765" s="3" t="s">
        <v>180</v>
      </c>
      <c r="C765" s="3" t="s">
        <v>1</v>
      </c>
      <c r="D765" s="28">
        <v>4600</v>
      </c>
      <c r="E765" s="25">
        <v>-7.0707069999999996</v>
      </c>
      <c r="F765" s="25">
        <v>-6.8825909999999997</v>
      </c>
      <c r="G765" s="25">
        <v>-15.62998</v>
      </c>
      <c r="H765" s="28">
        <v>173161369600</v>
      </c>
      <c r="I765" s="51">
        <v>37.64378</v>
      </c>
      <c r="J765" s="51">
        <v>74.346190000000007</v>
      </c>
      <c r="K765" s="28">
        <v>23887.5</v>
      </c>
      <c r="L765" s="28">
        <v>114100000</v>
      </c>
      <c r="M765" s="51">
        <v>4.894673529276127</v>
      </c>
      <c r="N765" s="51">
        <v>0.33929695338716126</v>
      </c>
      <c r="O765" s="51">
        <v>0.71727560000000001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9">
        <v>9.9048683125973263</v>
      </c>
      <c r="AO765" s="49">
        <v>12.742401090431766</v>
      </c>
      <c r="AP765" s="49">
        <v>9.4722697847873132</v>
      </c>
      <c r="AQ765" s="49">
        <v>0.34799843234615019</v>
      </c>
      <c r="AR765" s="49">
        <v>2.4540051058769818</v>
      </c>
      <c r="AS765" s="49">
        <v>24.271616327061146</v>
      </c>
      <c r="AT765" s="28">
        <v>756.14366729678648</v>
      </c>
      <c r="AU765" s="28">
        <v>434.78260869565219</v>
      </c>
      <c r="AV765" s="28" t="s">
        <v>4748</v>
      </c>
    </row>
    <row r="766" spans="1:48" x14ac:dyDescent="0.25">
      <c r="A766" s="162">
        <v>763</v>
      </c>
      <c r="B766" s="3" t="s">
        <v>476</v>
      </c>
      <c r="C766" s="3" t="s">
        <v>694</v>
      </c>
      <c r="D766" s="6">
        <v>5500</v>
      </c>
      <c r="E766" s="171">
        <v>7.8431369999999996</v>
      </c>
      <c r="F766" s="171">
        <v>-9.8360660000000006</v>
      </c>
      <c r="G766" s="171">
        <v>-11.290319999999999</v>
      </c>
      <c r="H766" s="6">
        <v>29087426500</v>
      </c>
      <c r="I766" s="154">
        <v>5.2886199999999999</v>
      </c>
      <c r="J766" s="154">
        <v>20.10051</v>
      </c>
      <c r="K766" s="6">
        <v>80</v>
      </c>
      <c r="L766" s="6">
        <v>397500</v>
      </c>
      <c r="M766" s="154" t="s">
        <v>4942</v>
      </c>
      <c r="N766" s="154">
        <v>0.43952925635034845</v>
      </c>
      <c r="O766" s="154" t="s">
        <v>4942</v>
      </c>
      <c r="P766" s="172">
        <v>441253.29132600001</v>
      </c>
      <c r="Q766" s="168">
        <v>0.17105697306884959</v>
      </c>
      <c r="R766" s="172">
        <v>453089.52260999999</v>
      </c>
      <c r="S766" s="168">
        <v>2.6824120106687888E-2</v>
      </c>
      <c r="T766" s="172">
        <v>467370.243716</v>
      </c>
      <c r="U766" s="168">
        <v>3.1518541906986983E-2</v>
      </c>
      <c r="V766" s="172">
        <v>5052.7982949999996</v>
      </c>
      <c r="W766" s="173">
        <v>0.10081457552296125</v>
      </c>
      <c r="X766" s="172">
        <v>6047.9227819999996</v>
      </c>
      <c r="Y766" s="173">
        <v>0.196945223003405</v>
      </c>
      <c r="Z766" s="172">
        <v>6292.0218539999996</v>
      </c>
      <c r="AA766" s="173">
        <v>4.0360811604026194E-2</v>
      </c>
      <c r="AB766" s="172">
        <v>955.37190082644611</v>
      </c>
      <c r="AC766" s="168">
        <v>0.1009523809523809</v>
      </c>
      <c r="AD766" s="172">
        <v>1143.5647127272728</v>
      </c>
      <c r="AE766" s="168">
        <v>0.19698382560553651</v>
      </c>
      <c r="AF766" s="172">
        <v>1057</v>
      </c>
      <c r="AG766" s="168">
        <v>-7.5697257674929214E-2</v>
      </c>
      <c r="AH766" s="171">
        <v>3.1414624793718184</v>
      </c>
      <c r="AI766" s="171">
        <v>3.5848845413376442</v>
      </c>
      <c r="AJ766" s="171">
        <v>3.6927274529253387</v>
      </c>
      <c r="AK766" s="171">
        <v>10.252963399175622</v>
      </c>
      <c r="AL766" s="171">
        <v>11.146866898619956</v>
      </c>
      <c r="AM766" s="171">
        <v>9.3540359067382219</v>
      </c>
      <c r="AN766" s="170">
        <v>7.7902611871066512</v>
      </c>
      <c r="AO766" s="170">
        <v>9.746183602442315</v>
      </c>
      <c r="AP766" s="170">
        <v>8.8721786852132176</v>
      </c>
      <c r="AQ766" s="170">
        <v>152.13019594727439</v>
      </c>
      <c r="AR766" s="170">
        <v>109.69393875397625</v>
      </c>
      <c r="AS766" s="170">
        <v>117.59119575583321</v>
      </c>
      <c r="AT766" s="6">
        <v>0</v>
      </c>
      <c r="AU766" s="6">
        <v>0</v>
      </c>
      <c r="AV766" s="6" t="s">
        <v>4748</v>
      </c>
    </row>
    <row r="767" spans="1:48" x14ac:dyDescent="0.25">
      <c r="A767" s="162">
        <v>764</v>
      </c>
      <c r="B767" s="3" t="s">
        <v>3070</v>
      </c>
      <c r="C767" s="3" t="s">
        <v>2176</v>
      </c>
      <c r="D767" s="28">
        <v>5500</v>
      </c>
      <c r="E767" s="25">
        <v>-22.535209999999999</v>
      </c>
      <c r="F767" s="25">
        <v>-38.888890000000004</v>
      </c>
      <c r="G767" s="25">
        <v>-1.785714</v>
      </c>
      <c r="H767" s="28">
        <v>30330415500.000008</v>
      </c>
      <c r="I767" s="51">
        <v>5.5146199999999999</v>
      </c>
      <c r="J767" s="51">
        <v>58.29251</v>
      </c>
      <c r="K767" s="28">
        <v>20</v>
      </c>
      <c r="L767" s="28">
        <v>123000</v>
      </c>
      <c r="M767" s="51">
        <v>6.2642369020501141</v>
      </c>
      <c r="N767" s="51">
        <v>0.61891944764854667</v>
      </c>
      <c r="O767" s="51" t="s">
        <v>4942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9">
        <v>38.671116985428085</v>
      </c>
      <c r="AO767" s="49">
        <v>44.482864416668519</v>
      </c>
      <c r="AP767" s="49">
        <v>40.523181495207936</v>
      </c>
      <c r="AQ767" s="49">
        <v>6.1335439858848178</v>
      </c>
      <c r="AR767" s="49">
        <v>2.8022336871363698</v>
      </c>
      <c r="AS767" s="49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62">
        <v>765</v>
      </c>
      <c r="B768" s="3" t="s">
        <v>4106</v>
      </c>
      <c r="C768" s="3" t="s">
        <v>2176</v>
      </c>
      <c r="D768" s="28" t="s">
        <v>4942</v>
      </c>
      <c r="E768" s="25" t="s">
        <v>4942</v>
      </c>
      <c r="F768" s="25" t="s">
        <v>4942</v>
      </c>
      <c r="G768" s="25" t="s">
        <v>4942</v>
      </c>
      <c r="H768" s="28" t="s">
        <v>4942</v>
      </c>
      <c r="I768" s="51">
        <v>141.9915</v>
      </c>
      <c r="J768" s="51">
        <v>100</v>
      </c>
      <c r="K768" s="28" t="s">
        <v>4942</v>
      </c>
      <c r="L768" s="28" t="s">
        <v>4942</v>
      </c>
      <c r="M768" s="51" t="s">
        <v>4942</v>
      </c>
      <c r="N768" s="51" t="s">
        <v>4942</v>
      </c>
      <c r="O768" s="51" t="s">
        <v>4942</v>
      </c>
      <c r="P768" s="30" t="s">
        <v>4748</v>
      </c>
      <c r="Q768" s="27" t="s">
        <v>2001</v>
      </c>
      <c r="R768" s="30">
        <v>1162647.9780379999</v>
      </c>
      <c r="S768" s="27" t="s">
        <v>2001</v>
      </c>
      <c r="T768" s="30">
        <v>1223016.774856</v>
      </c>
      <c r="U768" s="27">
        <v>5.1923538300796789E-2</v>
      </c>
      <c r="V768" s="30" t="s">
        <v>4748</v>
      </c>
      <c r="W768" s="32" t="s">
        <v>2001</v>
      </c>
      <c r="X768" s="30">
        <v>9981.2437160000009</v>
      </c>
      <c r="Y768" s="32" t="s">
        <v>2001</v>
      </c>
      <c r="Z768" s="30">
        <v>354.03700600000002</v>
      </c>
      <c r="AA768" s="32">
        <v>-0.96452977043006405</v>
      </c>
      <c r="AB768" s="30" t="s">
        <v>4748</v>
      </c>
      <c r="AC768" s="27" t="s">
        <v>2001</v>
      </c>
      <c r="AD768" s="30" t="s">
        <v>4748</v>
      </c>
      <c r="AE768" s="27" t="s">
        <v>2001</v>
      </c>
      <c r="AF768" s="30">
        <v>-8</v>
      </c>
      <c r="AG768" s="27" t="s">
        <v>4748</v>
      </c>
      <c r="AH768" s="25" t="s">
        <v>4748</v>
      </c>
      <c r="AI768" s="25" t="s">
        <v>4748</v>
      </c>
      <c r="AJ768" s="25">
        <v>9.9967492039658712E-3</v>
      </c>
      <c r="AK768" s="25" t="s">
        <v>4748</v>
      </c>
      <c r="AL768" s="25" t="s">
        <v>4748</v>
      </c>
      <c r="AM768" s="25">
        <v>-7.8605965351415397E-2</v>
      </c>
      <c r="AN768" s="49" t="s">
        <v>4748</v>
      </c>
      <c r="AO768" s="49">
        <v>8.4415442395232141</v>
      </c>
      <c r="AP768" s="49">
        <v>5.8359849887098854</v>
      </c>
      <c r="AQ768" s="49" t="s">
        <v>4748</v>
      </c>
      <c r="AR768" s="49">
        <v>13.314817095787598</v>
      </c>
      <c r="AS768" s="49">
        <v>14.265565286740909</v>
      </c>
      <c r="AT768" s="28" t="s">
        <v>4748</v>
      </c>
      <c r="AU768" s="28" t="s">
        <v>4748</v>
      </c>
      <c r="AV768" s="28" t="s">
        <v>4748</v>
      </c>
    </row>
    <row r="769" spans="1:48" x14ac:dyDescent="0.25">
      <c r="A769" s="162">
        <v>766</v>
      </c>
      <c r="B769" s="3" t="s">
        <v>3073</v>
      </c>
      <c r="C769" s="3" t="s">
        <v>2176</v>
      </c>
      <c r="D769" s="28">
        <v>15100</v>
      </c>
      <c r="E769" s="25">
        <v>7.8571429999999998</v>
      </c>
      <c r="F769" s="25">
        <v>12.68657</v>
      </c>
      <c r="G769" s="25">
        <v>31.00404</v>
      </c>
      <c r="H769" s="28">
        <v>1963000000000</v>
      </c>
      <c r="I769" s="51">
        <v>130</v>
      </c>
      <c r="J769" s="51">
        <v>100</v>
      </c>
      <c r="K769" s="28">
        <v>89359.15</v>
      </c>
      <c r="L769" s="28">
        <v>1305756000</v>
      </c>
      <c r="M769" s="51">
        <v>31.393759360211224</v>
      </c>
      <c r="N769" s="51">
        <v>1.5785232393328499</v>
      </c>
      <c r="O769" s="51">
        <v>0.30396109999999998</v>
      </c>
      <c r="P769" s="30" t="s">
        <v>4748</v>
      </c>
      <c r="Q769" s="27" t="s">
        <v>2001</v>
      </c>
      <c r="R769" s="30">
        <v>1476876.137139</v>
      </c>
      <c r="S769" s="27" t="s">
        <v>2001</v>
      </c>
      <c r="T769" s="30" t="s">
        <v>4748</v>
      </c>
      <c r="U769" s="27" t="s">
        <v>4748</v>
      </c>
      <c r="V769" s="30" t="s">
        <v>4748</v>
      </c>
      <c r="W769" s="32" t="s">
        <v>2001</v>
      </c>
      <c r="X769" s="30">
        <v>70255.099562000003</v>
      </c>
      <c r="Y769" s="32" t="s">
        <v>2001</v>
      </c>
      <c r="Z769" s="30">
        <v>44368.724170000001</v>
      </c>
      <c r="AA769" s="32">
        <v>-0.36846258212409649</v>
      </c>
      <c r="AB769" s="30" t="s">
        <v>4748</v>
      </c>
      <c r="AC769" s="27" t="s">
        <v>2001</v>
      </c>
      <c r="AD769" s="30">
        <v>1277</v>
      </c>
      <c r="AE769" s="27" t="s">
        <v>2001</v>
      </c>
      <c r="AF769" s="30">
        <v>555</v>
      </c>
      <c r="AG769" s="27">
        <v>-0.56538762725137037</v>
      </c>
      <c r="AH769" s="25" t="s">
        <v>4748</v>
      </c>
      <c r="AI769" s="25" t="s">
        <v>4748</v>
      </c>
      <c r="AJ769" s="25" t="s">
        <v>4748</v>
      </c>
      <c r="AK769" s="25" t="s">
        <v>4748</v>
      </c>
      <c r="AL769" s="25" t="s">
        <v>4748</v>
      </c>
      <c r="AM769" s="25" t="s">
        <v>4748</v>
      </c>
      <c r="AN769" s="49" t="s">
        <v>4748</v>
      </c>
      <c r="AO769" s="49" t="s">
        <v>4748</v>
      </c>
      <c r="AP769" s="49" t="s">
        <v>4748</v>
      </c>
      <c r="AQ769" s="49" t="s">
        <v>4748</v>
      </c>
      <c r="AR769" s="49">
        <v>28.221294205804128</v>
      </c>
      <c r="AS769" s="49" t="s">
        <v>4748</v>
      </c>
      <c r="AT769" s="28" t="s">
        <v>4748</v>
      </c>
      <c r="AU769" s="28" t="s">
        <v>4748</v>
      </c>
      <c r="AV769" s="28" t="s">
        <v>4748</v>
      </c>
    </row>
    <row r="770" spans="1:48" x14ac:dyDescent="0.25">
      <c r="A770" s="162">
        <v>767</v>
      </c>
      <c r="B770" s="3" t="s">
        <v>477</v>
      </c>
      <c r="C770" s="3" t="s">
        <v>694</v>
      </c>
      <c r="D770" s="28">
        <v>12500</v>
      </c>
      <c r="E770" s="25">
        <v>-3.8461539999999999</v>
      </c>
      <c r="F770" s="25">
        <v>-6.0150379999999997</v>
      </c>
      <c r="G770" s="25">
        <v>-2.34375</v>
      </c>
      <c r="H770" s="28">
        <v>42623250000</v>
      </c>
      <c r="I770" s="51">
        <v>3.4098599999999997</v>
      </c>
      <c r="J770" s="51">
        <v>25.651990000000001</v>
      </c>
      <c r="K770" s="28">
        <v>100</v>
      </c>
      <c r="L770" s="28">
        <v>1274500</v>
      </c>
      <c r="M770" s="51">
        <v>19.787116116393168</v>
      </c>
      <c r="N770" s="51">
        <v>1.1921284271493815</v>
      </c>
      <c r="O770" s="51" t="s">
        <v>4942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9">
        <v>-5.2069187984184362</v>
      </c>
      <c r="AO770" s="49">
        <v>12.815050139745887</v>
      </c>
      <c r="AP770" s="49">
        <v>14.341768558688628</v>
      </c>
      <c r="AQ770" s="49">
        <v>89.200516962314808</v>
      </c>
      <c r="AR770" s="49">
        <v>79.45420090439967</v>
      </c>
      <c r="AS770" s="49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62">
        <v>768</v>
      </c>
      <c r="B771" s="3" t="s">
        <v>4424</v>
      </c>
      <c r="C771" s="3" t="s">
        <v>2176</v>
      </c>
      <c r="D771" s="28">
        <v>47300</v>
      </c>
      <c r="E771" s="25">
        <v>-14.92806</v>
      </c>
      <c r="F771" s="25">
        <v>-14.77477</v>
      </c>
      <c r="G771" s="25">
        <v>-26.66376</v>
      </c>
      <c r="H771" s="28">
        <v>1086545044200.0001</v>
      </c>
      <c r="I771" s="51">
        <v>22.971349999999997</v>
      </c>
      <c r="J771" s="51">
        <v>83.295400000000001</v>
      </c>
      <c r="K771" s="28">
        <v>120</v>
      </c>
      <c r="L771" s="28">
        <v>6547500</v>
      </c>
      <c r="M771" s="51">
        <v>8.3459192383329324</v>
      </c>
      <c r="N771" s="51">
        <v>0.91797733009031302</v>
      </c>
      <c r="O771" s="51" t="s">
        <v>4942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9">
        <v>22.246986104539157</v>
      </c>
      <c r="AO771" s="49">
        <v>21.164286362527807</v>
      </c>
      <c r="AP771" s="49">
        <v>22.828492541120383</v>
      </c>
      <c r="AQ771" s="49">
        <v>0</v>
      </c>
      <c r="AR771" s="49">
        <v>0</v>
      </c>
      <c r="AS771" s="49">
        <v>1.9203588940381509</v>
      </c>
      <c r="AT771" s="28" t="s">
        <v>4748</v>
      </c>
      <c r="AU771" s="28" t="s">
        <v>4748</v>
      </c>
      <c r="AV771" s="28">
        <v>2000</v>
      </c>
    </row>
    <row r="772" spans="1:48" x14ac:dyDescent="0.25">
      <c r="A772" s="162">
        <v>769</v>
      </c>
      <c r="B772" s="3" t="s">
        <v>478</v>
      </c>
      <c r="C772" s="3" t="s">
        <v>694</v>
      </c>
      <c r="D772" s="28">
        <v>11900</v>
      </c>
      <c r="E772" s="25">
        <v>-5.5555560000000002</v>
      </c>
      <c r="F772" s="25">
        <v>-15</v>
      </c>
      <c r="G772" s="25">
        <v>0.84745760000000003</v>
      </c>
      <c r="H772" s="28">
        <v>59500000000</v>
      </c>
      <c r="I772" s="51">
        <v>5</v>
      </c>
      <c r="J772" s="51">
        <v>74.881619999999998</v>
      </c>
      <c r="K772" s="28">
        <v>1437.35</v>
      </c>
      <c r="L772" s="28">
        <v>17222500</v>
      </c>
      <c r="M772" s="51" t="s">
        <v>4942</v>
      </c>
      <c r="N772" s="51">
        <v>1.1455062970571745</v>
      </c>
      <c r="O772" s="51" t="s">
        <v>4942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9">
        <v>31.751073365386883</v>
      </c>
      <c r="AO772" s="49">
        <v>33.5256461603731</v>
      </c>
      <c r="AP772" s="49">
        <v>25.753104667848049</v>
      </c>
      <c r="AQ772" s="49">
        <v>128.31485478235359</v>
      </c>
      <c r="AR772" s="49">
        <v>118.07272745924517</v>
      </c>
      <c r="AS772" s="49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62">
        <v>770</v>
      </c>
      <c r="B773" s="3" t="s">
        <v>3076</v>
      </c>
      <c r="C773" s="3" t="s">
        <v>2176</v>
      </c>
      <c r="D773" s="28" t="s">
        <v>4942</v>
      </c>
      <c r="E773" s="25" t="s">
        <v>4942</v>
      </c>
      <c r="F773" s="25" t="s">
        <v>4942</v>
      </c>
      <c r="G773" s="25" t="s">
        <v>4942</v>
      </c>
      <c r="H773" s="28" t="s">
        <v>4942</v>
      </c>
      <c r="I773" s="51">
        <v>4.17117</v>
      </c>
      <c r="J773" s="51">
        <v>100</v>
      </c>
      <c r="K773" s="28" t="s">
        <v>4942</v>
      </c>
      <c r="L773" s="28" t="s">
        <v>4942</v>
      </c>
      <c r="M773" s="51" t="s">
        <v>4942</v>
      </c>
      <c r="N773" s="51" t="s">
        <v>4942</v>
      </c>
      <c r="O773" s="51" t="s">
        <v>4942</v>
      </c>
      <c r="P773" s="30" t="s">
        <v>4748</v>
      </c>
      <c r="Q773" s="27" t="s">
        <v>2001</v>
      </c>
      <c r="R773" s="30" t="s">
        <v>4748</v>
      </c>
      <c r="S773" s="27" t="s">
        <v>2001</v>
      </c>
      <c r="T773" s="30">
        <v>102224.320802</v>
      </c>
      <c r="U773" s="27" t="s">
        <v>4748</v>
      </c>
      <c r="V773" s="30" t="s">
        <v>4748</v>
      </c>
      <c r="W773" s="32" t="s">
        <v>2001</v>
      </c>
      <c r="X773" s="30" t="s">
        <v>4748</v>
      </c>
      <c r="Y773" s="32" t="s">
        <v>2001</v>
      </c>
      <c r="Z773" s="30">
        <v>4400.609144</v>
      </c>
      <c r="AA773" s="32" t="s">
        <v>4748</v>
      </c>
      <c r="AB773" s="30" t="s">
        <v>4748</v>
      </c>
      <c r="AC773" s="27" t="s">
        <v>2001</v>
      </c>
      <c r="AD773" s="30" t="s">
        <v>4748</v>
      </c>
      <c r="AE773" s="27" t="s">
        <v>2001</v>
      </c>
      <c r="AF773" s="30">
        <v>936.13</v>
      </c>
      <c r="AG773" s="27" t="s">
        <v>4748</v>
      </c>
      <c r="AH773" s="25" t="s">
        <v>4748</v>
      </c>
      <c r="AI773" s="25" t="s">
        <v>4748</v>
      </c>
      <c r="AJ773" s="25">
        <v>2.717721212020797</v>
      </c>
      <c r="AK773" s="25" t="s">
        <v>4748</v>
      </c>
      <c r="AL773" s="25" t="s">
        <v>4748</v>
      </c>
      <c r="AM773" s="25">
        <v>3.1146785942351141</v>
      </c>
      <c r="AN773" s="49" t="s">
        <v>4748</v>
      </c>
      <c r="AO773" s="49" t="s">
        <v>4748</v>
      </c>
      <c r="AP773" s="49">
        <v>14.826913862658264</v>
      </c>
      <c r="AQ773" s="49" t="s">
        <v>4748</v>
      </c>
      <c r="AR773" s="49">
        <v>12.989978844627137</v>
      </c>
      <c r="AS773" s="49">
        <v>8.7348986730963318</v>
      </c>
      <c r="AT773" s="28" t="s">
        <v>4748</v>
      </c>
      <c r="AU773" s="28" t="s">
        <v>4748</v>
      </c>
      <c r="AV773" s="28">
        <v>738.50300000000004</v>
      </c>
    </row>
    <row r="774" spans="1:48" x14ac:dyDescent="0.25">
      <c r="A774" s="162">
        <v>771</v>
      </c>
      <c r="B774" s="3" t="s">
        <v>2057</v>
      </c>
      <c r="C774" s="3" t="s">
        <v>2176</v>
      </c>
      <c r="D774" s="28" t="s">
        <v>4942</v>
      </c>
      <c r="E774" s="25" t="s">
        <v>4942</v>
      </c>
      <c r="F774" s="25" t="s">
        <v>4942</v>
      </c>
      <c r="G774" s="25" t="s">
        <v>4942</v>
      </c>
      <c r="H774" s="28" t="s">
        <v>4942</v>
      </c>
      <c r="I774" s="51">
        <v>4</v>
      </c>
      <c r="J774" s="51">
        <v>15.7</v>
      </c>
      <c r="K774" s="28">
        <v>0</v>
      </c>
      <c r="L774" s="28" t="s">
        <v>4942</v>
      </c>
      <c r="M774" s="51" t="s">
        <v>4942</v>
      </c>
      <c r="N774" s="51" t="s">
        <v>4942</v>
      </c>
      <c r="O774" s="51" t="s">
        <v>4942</v>
      </c>
      <c r="P774" s="30">
        <v>243671.32342</v>
      </c>
      <c r="Q774" s="27" t="s">
        <v>2001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2001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2001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4748</v>
      </c>
      <c r="AI774" s="25">
        <v>14.189577779128026</v>
      </c>
      <c r="AJ774" s="25">
        <v>-29.876173401234585</v>
      </c>
      <c r="AK774" s="25" t="s">
        <v>4748</v>
      </c>
      <c r="AL774" s="25">
        <v>32.367396773543838</v>
      </c>
      <c r="AM774" s="25">
        <v>-117.90992694249</v>
      </c>
      <c r="AN774" s="49">
        <v>9.3374506666025319</v>
      </c>
      <c r="AO774" s="49">
        <v>8.4655018047973929</v>
      </c>
      <c r="AP774" s="49">
        <v>-14.298511226903067</v>
      </c>
      <c r="AQ774" s="49">
        <v>97.520038324291718</v>
      </c>
      <c r="AR774" s="49">
        <v>75.318115721308459</v>
      </c>
      <c r="AS774" s="49">
        <v>1070.6631928837303</v>
      </c>
      <c r="AT774" s="28" t="s">
        <v>4748</v>
      </c>
      <c r="AU774" s="28">
        <v>4300</v>
      </c>
      <c r="AV774" s="28">
        <v>0</v>
      </c>
    </row>
    <row r="775" spans="1:48" x14ac:dyDescent="0.25">
      <c r="A775" s="162">
        <v>772</v>
      </c>
      <c r="B775" s="3" t="s">
        <v>4725</v>
      </c>
      <c r="C775" s="3" t="s">
        <v>2176</v>
      </c>
      <c r="D775" s="28">
        <v>37000</v>
      </c>
      <c r="E775" s="25">
        <v>3.3519549999999998</v>
      </c>
      <c r="F775" s="25">
        <v>2.4930750000000002</v>
      </c>
      <c r="G775" s="25">
        <v>-10.411619999999999</v>
      </c>
      <c r="H775" s="28">
        <v>673400000000</v>
      </c>
      <c r="I775" s="51">
        <v>18.2</v>
      </c>
      <c r="J775" s="51">
        <v>100</v>
      </c>
      <c r="K775" s="28">
        <v>95</v>
      </c>
      <c r="L775" s="28">
        <v>3413000</v>
      </c>
      <c r="M775" s="51">
        <v>16.429840142095916</v>
      </c>
      <c r="N775" s="51">
        <v>2.3140334461540224</v>
      </c>
      <c r="O775" s="51" t="s">
        <v>4942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9">
        <v>19.898299752004476</v>
      </c>
      <c r="AO775" s="49">
        <v>19.038732308763219</v>
      </c>
      <c r="AP775" s="49">
        <v>20.682257924147041</v>
      </c>
      <c r="AQ775" s="49">
        <v>341.27844560402838</v>
      </c>
      <c r="AR775" s="49">
        <v>366.00476410886193</v>
      </c>
      <c r="AS775" s="49">
        <v>475.03229786523218</v>
      </c>
      <c r="AT775" s="28" t="s">
        <v>4748</v>
      </c>
      <c r="AU775" s="28" t="s">
        <v>4748</v>
      </c>
      <c r="AV775" s="28" t="s">
        <v>4748</v>
      </c>
    </row>
    <row r="776" spans="1:48" x14ac:dyDescent="0.25">
      <c r="A776" s="162">
        <v>773</v>
      </c>
      <c r="B776" s="3" t="s">
        <v>3079</v>
      </c>
      <c r="C776" s="3" t="s">
        <v>2176</v>
      </c>
      <c r="D776" s="28" t="s">
        <v>4942</v>
      </c>
      <c r="E776" s="25" t="s">
        <v>4942</v>
      </c>
      <c r="F776" s="25" t="s">
        <v>4942</v>
      </c>
      <c r="G776" s="25" t="s">
        <v>4942</v>
      </c>
      <c r="H776" s="28" t="s">
        <v>4942</v>
      </c>
      <c r="I776" s="51">
        <v>2.1944699999999999</v>
      </c>
      <c r="J776" s="51">
        <v>100</v>
      </c>
      <c r="K776" s="28">
        <v>0</v>
      </c>
      <c r="L776" s="28" t="s">
        <v>4942</v>
      </c>
      <c r="M776" s="51" t="s">
        <v>4942</v>
      </c>
      <c r="N776" s="51" t="s">
        <v>4942</v>
      </c>
      <c r="O776" s="51" t="s">
        <v>4942</v>
      </c>
      <c r="P776" s="30" t="s">
        <v>4748</v>
      </c>
      <c r="Q776" s="27" t="s">
        <v>2001</v>
      </c>
      <c r="R776" s="30">
        <v>57371.567472000002</v>
      </c>
      <c r="S776" s="27" t="s">
        <v>2001</v>
      </c>
      <c r="T776" s="30">
        <v>60540.114109000002</v>
      </c>
      <c r="U776" s="27">
        <v>5.5228517828912339E-2</v>
      </c>
      <c r="V776" s="30" t="s">
        <v>4748</v>
      </c>
      <c r="W776" s="32" t="s">
        <v>2001</v>
      </c>
      <c r="X776" s="30">
        <v>75.457406000000006</v>
      </c>
      <c r="Y776" s="32" t="s">
        <v>2001</v>
      </c>
      <c r="Z776" s="30">
        <v>327.06055600000002</v>
      </c>
      <c r="AA776" s="32">
        <v>3.3343731694142789</v>
      </c>
      <c r="AB776" s="30" t="s">
        <v>4748</v>
      </c>
      <c r="AC776" s="27" t="s">
        <v>2001</v>
      </c>
      <c r="AD776" s="30">
        <v>27.492225999999999</v>
      </c>
      <c r="AE776" s="27" t="s">
        <v>2001</v>
      </c>
      <c r="AF776" s="30">
        <v>0.8</v>
      </c>
      <c r="AG776" s="27">
        <v>-0.97090086484812099</v>
      </c>
      <c r="AH776" s="25" t="s">
        <v>4748</v>
      </c>
      <c r="AI776" s="25" t="s">
        <v>4748</v>
      </c>
      <c r="AJ776" s="25">
        <v>0.60586672358231164</v>
      </c>
      <c r="AK776" s="25" t="s">
        <v>4748</v>
      </c>
      <c r="AL776" s="25" t="s">
        <v>4748</v>
      </c>
      <c r="AM776" s="25">
        <v>5.153513115346022E-3</v>
      </c>
      <c r="AN776" s="49" t="s">
        <v>4748</v>
      </c>
      <c r="AO776" s="49">
        <v>14.454276169196877</v>
      </c>
      <c r="AP776" s="49">
        <v>17.344825609502724</v>
      </c>
      <c r="AQ776" s="49" t="s">
        <v>4748</v>
      </c>
      <c r="AR776" s="49">
        <v>25.738842203796914</v>
      </c>
      <c r="AS776" s="49">
        <v>31.041559442078515</v>
      </c>
      <c r="AT776" s="28" t="s">
        <v>4748</v>
      </c>
      <c r="AU776" s="28" t="s">
        <v>4748</v>
      </c>
      <c r="AV776" s="28">
        <v>0</v>
      </c>
    </row>
    <row r="777" spans="1:48" x14ac:dyDescent="0.25">
      <c r="A777" s="162">
        <v>774</v>
      </c>
      <c r="B777" s="3" t="s">
        <v>3971</v>
      </c>
      <c r="C777" s="3" t="s">
        <v>2176</v>
      </c>
      <c r="D777" s="28">
        <v>42700</v>
      </c>
      <c r="E777" s="25">
        <v>-7.7753779999999999</v>
      </c>
      <c r="F777" s="25">
        <v>-7.7753779999999999</v>
      </c>
      <c r="G777" s="25">
        <v>9.4871789999999994</v>
      </c>
      <c r="H777" s="28">
        <v>5912363695000</v>
      </c>
      <c r="I777" s="51">
        <v>138.46289999999999</v>
      </c>
      <c r="J777" s="51">
        <v>26.810420000000001</v>
      </c>
      <c r="K777" s="28">
        <v>240928</v>
      </c>
      <c r="L777" s="28">
        <v>10782830000</v>
      </c>
      <c r="M777" s="51">
        <v>8.6507293354943275</v>
      </c>
      <c r="N777" s="51">
        <v>1.8898346253112996</v>
      </c>
      <c r="O777" s="51" t="s">
        <v>4942</v>
      </c>
      <c r="P777" s="30" t="s">
        <v>4748</v>
      </c>
      <c r="Q777" s="27" t="s">
        <v>2001</v>
      </c>
      <c r="R777" s="30">
        <v>11973413.539662</v>
      </c>
      <c r="S777" s="27" t="s">
        <v>2001</v>
      </c>
      <c r="T777" s="30">
        <v>15665284.999236999</v>
      </c>
      <c r="U777" s="27">
        <v>0.30833909205137316</v>
      </c>
      <c r="V777" s="30" t="s">
        <v>4748</v>
      </c>
      <c r="W777" s="32" t="s">
        <v>2001</v>
      </c>
      <c r="X777" s="30">
        <v>72084.426856000006</v>
      </c>
      <c r="Y777" s="32" t="s">
        <v>2001</v>
      </c>
      <c r="Z777" s="30">
        <v>639019.61386599997</v>
      </c>
      <c r="AA777" s="32">
        <v>7.8648775018013577</v>
      </c>
      <c r="AB777" s="30" t="s">
        <v>4748</v>
      </c>
      <c r="AC777" s="27" t="s">
        <v>2001</v>
      </c>
      <c r="AD777" s="30">
        <v>526.5</v>
      </c>
      <c r="AE777" s="27" t="s">
        <v>2001</v>
      </c>
      <c r="AF777" s="30">
        <v>4627</v>
      </c>
      <c r="AG777" s="27">
        <v>7.7882241215574552</v>
      </c>
      <c r="AH777" s="25" t="s">
        <v>4748</v>
      </c>
      <c r="AI777" s="25" t="s">
        <v>4748</v>
      </c>
      <c r="AJ777" s="25">
        <v>7.2205189693661662</v>
      </c>
      <c r="AK777" s="25" t="s">
        <v>4748</v>
      </c>
      <c r="AL777" s="25" t="s">
        <v>4748</v>
      </c>
      <c r="AM777" s="25">
        <v>29.940739779417825</v>
      </c>
      <c r="AN777" s="49" t="s">
        <v>4748</v>
      </c>
      <c r="AO777" s="49">
        <v>8.2081527642345442</v>
      </c>
      <c r="AP777" s="49">
        <v>11.89987524671141</v>
      </c>
      <c r="AQ777" s="49" t="s">
        <v>4748</v>
      </c>
      <c r="AR777" s="49">
        <v>231.07749009343709</v>
      </c>
      <c r="AS777" s="49">
        <v>184.47366357893503</v>
      </c>
      <c r="AT777" s="28" t="s">
        <v>4748</v>
      </c>
      <c r="AU777" s="28">
        <v>0</v>
      </c>
      <c r="AV777" s="28">
        <v>0</v>
      </c>
    </row>
    <row r="778" spans="1:48" x14ac:dyDescent="0.25">
      <c r="A778" s="162">
        <v>775</v>
      </c>
      <c r="B778" s="3" t="s">
        <v>479</v>
      </c>
      <c r="C778" s="3" t="s">
        <v>694</v>
      </c>
      <c r="D778" s="28">
        <v>3300</v>
      </c>
      <c r="E778" s="25">
        <v>-8.3333329999999997</v>
      </c>
      <c r="F778" s="25">
        <v>-15.38462</v>
      </c>
      <c r="G778" s="25">
        <v>32</v>
      </c>
      <c r="H778" s="28">
        <v>51321600000</v>
      </c>
      <c r="I778" s="51">
        <v>15.552</v>
      </c>
      <c r="J778" s="51">
        <v>70.073740000000001</v>
      </c>
      <c r="K778" s="28">
        <v>374325</v>
      </c>
      <c r="L778" s="28">
        <v>1290135000</v>
      </c>
      <c r="M778" s="51">
        <v>1.9085174495973078</v>
      </c>
      <c r="N778" s="51">
        <v>0.27285897033377127</v>
      </c>
      <c r="O778" s="51">
        <v>0.63904289999999997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9">
        <v>20.867417949585175</v>
      </c>
      <c r="AO778" s="49">
        <v>19.079811807394819</v>
      </c>
      <c r="AP778" s="49">
        <v>12.031664273526676</v>
      </c>
      <c r="AQ778" s="49">
        <v>67.162632472513437</v>
      </c>
      <c r="AR778" s="49">
        <v>70.598748906563031</v>
      </c>
      <c r="AS778" s="49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62">
        <v>776</v>
      </c>
      <c r="B779" s="3" t="s">
        <v>3082</v>
      </c>
      <c r="C779" s="3" t="s">
        <v>2176</v>
      </c>
      <c r="D779" s="28" t="s">
        <v>4942</v>
      </c>
      <c r="E779" s="25" t="s">
        <v>4942</v>
      </c>
      <c r="F779" s="25" t="s">
        <v>4942</v>
      </c>
      <c r="G779" s="25" t="s">
        <v>4942</v>
      </c>
      <c r="H779" s="28" t="s">
        <v>4942</v>
      </c>
      <c r="I779" s="51">
        <v>6.1429999999999998</v>
      </c>
      <c r="J779" s="51">
        <v>100</v>
      </c>
      <c r="K779" s="28" t="s">
        <v>4942</v>
      </c>
      <c r="L779" s="28" t="s">
        <v>4942</v>
      </c>
      <c r="M779" s="51" t="s">
        <v>4942</v>
      </c>
      <c r="N779" s="51" t="s">
        <v>4942</v>
      </c>
      <c r="O779" s="51" t="s">
        <v>4942</v>
      </c>
      <c r="P779" s="30" t="s">
        <v>4748</v>
      </c>
      <c r="Q779" s="27" t="s">
        <v>2001</v>
      </c>
      <c r="R779" s="30">
        <v>50485.499361000002</v>
      </c>
      <c r="S779" s="27" t="s">
        <v>2001</v>
      </c>
      <c r="T779" s="30">
        <v>62147.057345000001</v>
      </c>
      <c r="U779" s="27">
        <v>0.23098826656369653</v>
      </c>
      <c r="V779" s="30" t="s">
        <v>4748</v>
      </c>
      <c r="W779" s="32" t="s">
        <v>2001</v>
      </c>
      <c r="X779" s="30">
        <v>5847.7567090000002</v>
      </c>
      <c r="Y779" s="32" t="s">
        <v>2001</v>
      </c>
      <c r="Z779" s="30">
        <v>6235.9177419999996</v>
      </c>
      <c r="AA779" s="32">
        <v>6.6377767119244119E-2</v>
      </c>
      <c r="AB779" s="30" t="s">
        <v>4748</v>
      </c>
      <c r="AC779" s="27" t="s">
        <v>2001</v>
      </c>
      <c r="AD779" s="30">
        <v>952</v>
      </c>
      <c r="AE779" s="27" t="s">
        <v>2001</v>
      </c>
      <c r="AF779" s="30">
        <v>705</v>
      </c>
      <c r="AG779" s="27">
        <v>-0.25945378151260506</v>
      </c>
      <c r="AH779" s="25" t="s">
        <v>4748</v>
      </c>
      <c r="AI779" s="25" t="s">
        <v>4748</v>
      </c>
      <c r="AJ779" s="25">
        <v>8.6506520623595335</v>
      </c>
      <c r="AK779" s="25" t="s">
        <v>4748</v>
      </c>
      <c r="AL779" s="25" t="s">
        <v>4748</v>
      </c>
      <c r="AM779" s="25">
        <v>6.3605762200172098</v>
      </c>
      <c r="AN779" s="49" t="s">
        <v>4748</v>
      </c>
      <c r="AO779" s="49">
        <v>25.317088391273124</v>
      </c>
      <c r="AP779" s="49">
        <v>23.957652181898325</v>
      </c>
      <c r="AQ779" s="49" t="s">
        <v>4748</v>
      </c>
      <c r="AR779" s="49">
        <v>0</v>
      </c>
      <c r="AS779" s="49">
        <v>0</v>
      </c>
      <c r="AT779" s="28" t="s">
        <v>4748</v>
      </c>
      <c r="AU779" s="28">
        <v>642</v>
      </c>
      <c r="AV779" s="28">
        <v>700</v>
      </c>
    </row>
    <row r="780" spans="1:48" x14ac:dyDescent="0.25">
      <c r="A780" s="162">
        <v>777</v>
      </c>
      <c r="B780" s="3" t="s">
        <v>4016</v>
      </c>
      <c r="C780" s="3" t="s">
        <v>2176</v>
      </c>
      <c r="D780" s="28" t="s">
        <v>4942</v>
      </c>
      <c r="E780" s="25" t="s">
        <v>4942</v>
      </c>
      <c r="F780" s="25" t="s">
        <v>4942</v>
      </c>
      <c r="G780" s="25" t="s">
        <v>4942</v>
      </c>
      <c r="H780" s="28" t="s">
        <v>4942</v>
      </c>
      <c r="I780" s="51">
        <v>3.6756699999999998</v>
      </c>
      <c r="J780" s="51">
        <v>15.89096</v>
      </c>
      <c r="K780" s="28" t="s">
        <v>4942</v>
      </c>
      <c r="L780" s="28" t="s">
        <v>4942</v>
      </c>
      <c r="M780" s="51" t="s">
        <v>4942</v>
      </c>
      <c r="N780" s="51" t="s">
        <v>4942</v>
      </c>
      <c r="O780" s="51" t="s">
        <v>4942</v>
      </c>
      <c r="P780" s="30" t="s">
        <v>4748</v>
      </c>
      <c r="Q780" s="27" t="s">
        <v>2001</v>
      </c>
      <c r="R780" s="30">
        <v>32218.086558999999</v>
      </c>
      <c r="S780" s="27" t="s">
        <v>2001</v>
      </c>
      <c r="T780" s="30">
        <v>35358.228525999999</v>
      </c>
      <c r="U780" s="27">
        <v>9.7465191213312846E-2</v>
      </c>
      <c r="V780" s="30" t="s">
        <v>4748</v>
      </c>
      <c r="W780" s="32" t="s">
        <v>2001</v>
      </c>
      <c r="X780" s="30">
        <v>2043.4675629999999</v>
      </c>
      <c r="Y780" s="32" t="s">
        <v>2001</v>
      </c>
      <c r="Z780" s="30">
        <v>3493.2047600000001</v>
      </c>
      <c r="AA780" s="32">
        <v>0.70944957642080286</v>
      </c>
      <c r="AB780" s="30" t="s">
        <v>4748</v>
      </c>
      <c r="AC780" s="27" t="s">
        <v>2001</v>
      </c>
      <c r="AD780" s="30" t="s">
        <v>4748</v>
      </c>
      <c r="AE780" s="27" t="s">
        <v>2001</v>
      </c>
      <c r="AF780" s="30">
        <v>950.35735199999999</v>
      </c>
      <c r="AG780" s="27" t="s">
        <v>4748</v>
      </c>
      <c r="AH780" s="25" t="s">
        <v>4748</v>
      </c>
      <c r="AI780" s="25" t="s">
        <v>4748</v>
      </c>
      <c r="AJ780" s="25">
        <v>0.25955731773566171</v>
      </c>
      <c r="AK780" s="25" t="s">
        <v>4748</v>
      </c>
      <c r="AL780" s="25" t="s">
        <v>4748</v>
      </c>
      <c r="AM780" s="25">
        <v>0.2627479408439421</v>
      </c>
      <c r="AN780" s="49" t="s">
        <v>4748</v>
      </c>
      <c r="AO780" s="49">
        <v>20.465139777700848</v>
      </c>
      <c r="AP780" s="49">
        <v>25.345955463832283</v>
      </c>
      <c r="AQ780" s="49" t="s">
        <v>4748</v>
      </c>
      <c r="AR780" s="49">
        <v>0.45789859465121135</v>
      </c>
      <c r="AS780" s="49">
        <v>0.44622352951695832</v>
      </c>
      <c r="AT780" s="28" t="s">
        <v>4748</v>
      </c>
      <c r="AU780" s="28" t="s">
        <v>4748</v>
      </c>
      <c r="AV780" s="28">
        <v>0</v>
      </c>
    </row>
    <row r="781" spans="1:48" x14ac:dyDescent="0.25">
      <c r="A781" s="162">
        <v>778</v>
      </c>
      <c r="B781" s="3" t="s">
        <v>4843</v>
      </c>
      <c r="C781" s="3" t="s">
        <v>2176</v>
      </c>
      <c r="D781" s="28">
        <v>41000</v>
      </c>
      <c r="E781" s="25">
        <v>-5.7471259999999997</v>
      </c>
      <c r="F781" s="25">
        <v>-11.827959999999999</v>
      </c>
      <c r="G781" s="25" t="s">
        <v>4942</v>
      </c>
      <c r="H781" s="28">
        <v>65417263000</v>
      </c>
      <c r="I781" s="51">
        <v>1.59554</v>
      </c>
      <c r="J781" s="51">
        <v>63.038229999999999</v>
      </c>
      <c r="K781" s="28">
        <v>1850</v>
      </c>
      <c r="L781" s="28">
        <v>80427500</v>
      </c>
      <c r="M781" s="51">
        <v>3.4387318627862116</v>
      </c>
      <c r="N781" s="51">
        <v>0.64840185167859909</v>
      </c>
      <c r="O781" s="51" t="s">
        <v>4942</v>
      </c>
      <c r="P781" s="30" t="s">
        <v>2001</v>
      </c>
      <c r="Q781" s="27" t="s">
        <v>2001</v>
      </c>
      <c r="R781" s="30" t="s">
        <v>2001</v>
      </c>
      <c r="S781" s="27" t="s">
        <v>2001</v>
      </c>
      <c r="T781" s="30" t="s">
        <v>2001</v>
      </c>
      <c r="U781" s="27" t="s">
        <v>2001</v>
      </c>
      <c r="V781" s="30" t="s">
        <v>2001</v>
      </c>
      <c r="W781" s="32" t="s">
        <v>2001</v>
      </c>
      <c r="X781" s="30" t="s">
        <v>2001</v>
      </c>
      <c r="Y781" s="32" t="s">
        <v>2001</v>
      </c>
      <c r="Z781" s="30" t="s">
        <v>2001</v>
      </c>
      <c r="AA781" s="32" t="s">
        <v>2001</v>
      </c>
      <c r="AB781" s="30" t="s">
        <v>2001</v>
      </c>
      <c r="AC781" s="27" t="s">
        <v>2001</v>
      </c>
      <c r="AD781" s="30" t="s">
        <v>2001</v>
      </c>
      <c r="AE781" s="27" t="s">
        <v>2001</v>
      </c>
      <c r="AF781" s="30" t="s">
        <v>2001</v>
      </c>
      <c r="AG781" s="27" t="s">
        <v>2001</v>
      </c>
      <c r="AH781" s="25" t="s">
        <v>2001</v>
      </c>
      <c r="AI781" s="25" t="s">
        <v>2001</v>
      </c>
      <c r="AJ781" s="25" t="s">
        <v>2001</v>
      </c>
      <c r="AK781" s="25" t="s">
        <v>2001</v>
      </c>
      <c r="AL781" s="25" t="s">
        <v>2001</v>
      </c>
      <c r="AM781" s="25" t="s">
        <v>2001</v>
      </c>
      <c r="AN781" s="49" t="s">
        <v>2001</v>
      </c>
      <c r="AO781" s="49" t="s">
        <v>2001</v>
      </c>
      <c r="AP781" s="49" t="s">
        <v>2001</v>
      </c>
      <c r="AQ781" s="49" t="s">
        <v>2001</v>
      </c>
      <c r="AR781" s="49" t="s">
        <v>2001</v>
      </c>
      <c r="AS781" s="49" t="s">
        <v>2001</v>
      </c>
      <c r="AT781" s="28" t="s">
        <v>2001</v>
      </c>
      <c r="AU781" s="28" t="s">
        <v>2001</v>
      </c>
      <c r="AV781" s="28" t="s">
        <v>2001</v>
      </c>
    </row>
    <row r="782" spans="1:48" x14ac:dyDescent="0.25">
      <c r="A782" s="162">
        <v>779</v>
      </c>
      <c r="B782" s="3" t="s">
        <v>4109</v>
      </c>
      <c r="C782" s="3" t="s">
        <v>2176</v>
      </c>
      <c r="D782" s="28" t="s">
        <v>4942</v>
      </c>
      <c r="E782" s="25" t="s">
        <v>4942</v>
      </c>
      <c r="F782" s="25" t="s">
        <v>4942</v>
      </c>
      <c r="G782" s="25" t="s">
        <v>4942</v>
      </c>
      <c r="H782" s="28" t="s">
        <v>4942</v>
      </c>
      <c r="I782" s="51">
        <v>3.6753999999999998</v>
      </c>
      <c r="J782" s="51">
        <v>99.864069999999998</v>
      </c>
      <c r="K782" s="28">
        <v>0</v>
      </c>
      <c r="L782" s="28" t="s">
        <v>4942</v>
      </c>
      <c r="M782" s="51" t="s">
        <v>4942</v>
      </c>
      <c r="N782" s="51" t="s">
        <v>4942</v>
      </c>
      <c r="O782" s="51" t="s">
        <v>4942</v>
      </c>
      <c r="P782" s="30" t="s">
        <v>4748</v>
      </c>
      <c r="Q782" s="27" t="s">
        <v>2001</v>
      </c>
      <c r="R782" s="30">
        <v>80671.014538999996</v>
      </c>
      <c r="S782" s="27" t="s">
        <v>2001</v>
      </c>
      <c r="T782" s="30">
        <v>77017.181515999997</v>
      </c>
      <c r="U782" s="27">
        <v>-4.5293009439388819E-2</v>
      </c>
      <c r="V782" s="30" t="s">
        <v>4748</v>
      </c>
      <c r="W782" s="32" t="s">
        <v>2001</v>
      </c>
      <c r="X782" s="30">
        <v>25679.553261000001</v>
      </c>
      <c r="Y782" s="32" t="s">
        <v>2001</v>
      </c>
      <c r="Z782" s="30">
        <v>-4338.1334850000003</v>
      </c>
      <c r="AA782" s="32">
        <v>-1.1689333704877336</v>
      </c>
      <c r="AB782" s="30" t="s">
        <v>4748</v>
      </c>
      <c r="AC782" s="27" t="s">
        <v>2001</v>
      </c>
      <c r="AD782" s="30">
        <v>4406</v>
      </c>
      <c r="AE782" s="27" t="s">
        <v>2001</v>
      </c>
      <c r="AF782" s="30">
        <v>-1182</v>
      </c>
      <c r="AG782" s="27">
        <v>-1.2682705401724921</v>
      </c>
      <c r="AH782" s="25" t="s">
        <v>4748</v>
      </c>
      <c r="AI782" s="25" t="s">
        <v>4748</v>
      </c>
      <c r="AJ782" s="25">
        <v>-4.8907742494765305</v>
      </c>
      <c r="AK782" s="25" t="s">
        <v>4748</v>
      </c>
      <c r="AL782" s="25" t="s">
        <v>4748</v>
      </c>
      <c r="AM782" s="25">
        <v>-6.215372758880541</v>
      </c>
      <c r="AN782" s="49" t="s">
        <v>4748</v>
      </c>
      <c r="AO782" s="49">
        <v>22.677576068112714</v>
      </c>
      <c r="AP782" s="49">
        <v>18.516287744231974</v>
      </c>
      <c r="AQ782" s="49" t="s">
        <v>4748</v>
      </c>
      <c r="AR782" s="49">
        <v>0</v>
      </c>
      <c r="AS782" s="49">
        <v>0</v>
      </c>
      <c r="AT782" s="28" t="s">
        <v>4748</v>
      </c>
      <c r="AU782" s="28" t="s">
        <v>4748</v>
      </c>
      <c r="AV782" s="28">
        <v>400</v>
      </c>
    </row>
    <row r="783" spans="1:48" x14ac:dyDescent="0.25">
      <c r="A783" s="162">
        <v>780</v>
      </c>
      <c r="B783" s="3" t="s">
        <v>2058</v>
      </c>
      <c r="C783" s="3" t="s">
        <v>694</v>
      </c>
      <c r="D783" s="28">
        <v>16000</v>
      </c>
      <c r="E783" s="25">
        <v>0</v>
      </c>
      <c r="F783" s="25">
        <v>0</v>
      </c>
      <c r="G783" s="25">
        <v>29.032260000000001</v>
      </c>
      <c r="H783" s="28">
        <v>360000000000</v>
      </c>
      <c r="I783" s="51">
        <v>22.5</v>
      </c>
      <c r="J783" s="51" t="s">
        <v>4942</v>
      </c>
      <c r="K783" s="28">
        <v>1554.35</v>
      </c>
      <c r="L783" s="28">
        <v>25749500</v>
      </c>
      <c r="M783" s="51" t="s">
        <v>4942</v>
      </c>
      <c r="N783" s="51">
        <v>1.6320570183913587</v>
      </c>
      <c r="O783" s="51" t="s">
        <v>4942</v>
      </c>
      <c r="P783" s="30">
        <v>1430149.2643279999</v>
      </c>
      <c r="Q783" s="27" t="s">
        <v>2001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2001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2001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4748</v>
      </c>
      <c r="AI783" s="25">
        <v>3.1713909413924748</v>
      </c>
      <c r="AJ783" s="25">
        <v>2.0352173004693541</v>
      </c>
      <c r="AK783" s="25" t="s">
        <v>4748</v>
      </c>
      <c r="AL783" s="25">
        <v>7.1550599464924929</v>
      </c>
      <c r="AM783" s="25">
        <v>4.602541784006581</v>
      </c>
      <c r="AN783" s="49">
        <v>12.671022558764111</v>
      </c>
      <c r="AO783" s="49">
        <v>7.6272501870441438</v>
      </c>
      <c r="AP783" s="49">
        <v>8.2620283329334914</v>
      </c>
      <c r="AQ783" s="49">
        <v>99.798966752764969</v>
      </c>
      <c r="AR783" s="49">
        <v>132.47644150066301</v>
      </c>
      <c r="AS783" s="49">
        <v>106.88730717106083</v>
      </c>
      <c r="AT783" s="28" t="s">
        <v>4748</v>
      </c>
      <c r="AU783" s="28">
        <v>1500</v>
      </c>
      <c r="AV783" s="28">
        <v>800</v>
      </c>
    </row>
    <row r="784" spans="1:48" x14ac:dyDescent="0.25">
      <c r="A784" s="162">
        <v>781</v>
      </c>
      <c r="B784" s="3" t="s">
        <v>181</v>
      </c>
      <c r="C784" s="3" t="s">
        <v>1</v>
      </c>
      <c r="D784" s="6">
        <v>88600</v>
      </c>
      <c r="E784" s="171">
        <v>0.33975080000000002</v>
      </c>
      <c r="F784" s="171">
        <v>13.010199999999999</v>
      </c>
      <c r="G784" s="171">
        <v>-3.1693989999999999</v>
      </c>
      <c r="H784" s="6">
        <v>103055049952800</v>
      </c>
      <c r="I784" s="154">
        <v>1163.1499999999999</v>
      </c>
      <c r="J784" s="154">
        <v>24.862939999999998</v>
      </c>
      <c r="K784" s="6">
        <v>374795.5</v>
      </c>
      <c r="L784" s="6">
        <v>32900350000</v>
      </c>
      <c r="M784" s="154">
        <v>19.496075518114534</v>
      </c>
      <c r="N784" s="154">
        <v>3.4116529452262045</v>
      </c>
      <c r="O784" s="154">
        <v>1.127766</v>
      </c>
      <c r="P784" s="172">
        <v>30628410</v>
      </c>
      <c r="Q784" s="168">
        <v>0.90003792828910667</v>
      </c>
      <c r="R784" s="172">
        <v>43297064</v>
      </c>
      <c r="S784" s="168">
        <v>0.41362427889661912</v>
      </c>
      <c r="T784" s="172">
        <v>37620646</v>
      </c>
      <c r="U784" s="168">
        <v>-0.13110399356409017</v>
      </c>
      <c r="V784" s="172">
        <v>1478292</v>
      </c>
      <c r="W784" s="173">
        <v>0.36857473228726256</v>
      </c>
      <c r="X784" s="172">
        <v>2791444</v>
      </c>
      <c r="Y784" s="173">
        <v>0.88828999954000976</v>
      </c>
      <c r="Z784" s="172">
        <v>3102664</v>
      </c>
      <c r="AA784" s="173">
        <v>0.11149068367482923</v>
      </c>
      <c r="AB784" s="172">
        <v>1330.1422166666666</v>
      </c>
      <c r="AC784" s="168">
        <v>0.37886200760193511</v>
      </c>
      <c r="AD784" s="172">
        <v>2481.0453753333336</v>
      </c>
      <c r="AE784" s="168">
        <v>0.86524819996378111</v>
      </c>
      <c r="AF784" s="172">
        <v>2815.8811110000001</v>
      </c>
      <c r="AG784" s="168">
        <v>0.13495752193636551</v>
      </c>
      <c r="AH784" s="171">
        <v>2.3687767796767694</v>
      </c>
      <c r="AI784" s="171">
        <v>3.8532242581890661</v>
      </c>
      <c r="AJ784" s="171">
        <v>4.5437789179216503</v>
      </c>
      <c r="AK784" s="171">
        <v>9.34719779667215</v>
      </c>
      <c r="AL784" s="171">
        <v>17.506280500202379</v>
      </c>
      <c r="AM784" s="171">
        <v>20.606897336816363</v>
      </c>
      <c r="AN784" s="170">
        <v>32.024594159474816</v>
      </c>
      <c r="AO784" s="170">
        <v>29.863653110520382</v>
      </c>
      <c r="AP784" s="170">
        <v>30.918687573839108</v>
      </c>
      <c r="AQ784" s="170">
        <v>131.39428440233567</v>
      </c>
      <c r="AR784" s="170">
        <v>202.29161912849767</v>
      </c>
      <c r="AS784" s="170">
        <v>172.0442052598257</v>
      </c>
      <c r="AT784" s="6">
        <v>1266.6666666666667</v>
      </c>
      <c r="AU784" s="6">
        <v>733.33333333333337</v>
      </c>
      <c r="AV784" s="6">
        <v>0</v>
      </c>
    </row>
    <row r="785" spans="1:48" x14ac:dyDescent="0.25">
      <c r="A785" s="162">
        <v>782</v>
      </c>
      <c r="B785" s="3" t="s">
        <v>3085</v>
      </c>
      <c r="C785" s="3" t="s">
        <v>2176</v>
      </c>
      <c r="D785" s="28">
        <v>18800</v>
      </c>
      <c r="E785" s="25">
        <v>-11.73709</v>
      </c>
      <c r="F785" s="25">
        <v>2.1739130000000002</v>
      </c>
      <c r="G785" s="25">
        <v>-12.31343</v>
      </c>
      <c r="H785" s="28">
        <v>16907011493600</v>
      </c>
      <c r="I785" s="51">
        <v>899.30909999999994</v>
      </c>
      <c r="J785" s="51">
        <v>4.9421179999999998</v>
      </c>
      <c r="K785" s="28">
        <v>56252.5</v>
      </c>
      <c r="L785" s="28">
        <v>1134729000</v>
      </c>
      <c r="M785" s="51">
        <v>25.683990206574311</v>
      </c>
      <c r="N785" s="51">
        <v>1.3942829695709442</v>
      </c>
      <c r="O785" s="51">
        <v>1.1351819999999999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2001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9">
        <v>28.725904320337058</v>
      </c>
      <c r="AO785" s="49">
        <v>27.24897747770363</v>
      </c>
      <c r="AP785" s="49">
        <v>31.285726470497444</v>
      </c>
      <c r="AQ785" s="49">
        <v>92.311442924645775</v>
      </c>
      <c r="AR785" s="49">
        <v>95.212936775840021</v>
      </c>
      <c r="AS785" s="49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62">
        <v>783</v>
      </c>
      <c r="B786" s="3" t="s">
        <v>715</v>
      </c>
      <c r="C786" s="3" t="s">
        <v>694</v>
      </c>
      <c r="D786" s="28">
        <v>4400</v>
      </c>
      <c r="E786" s="25">
        <v>-4.3478260000000004</v>
      </c>
      <c r="F786" s="25">
        <v>-6.3829789999999997</v>
      </c>
      <c r="G786" s="25">
        <v>43.314279999999997</v>
      </c>
      <c r="H786" s="28">
        <v>156287938400</v>
      </c>
      <c r="I786" s="51">
        <v>35.51999</v>
      </c>
      <c r="J786" s="51">
        <v>69.910839999999993</v>
      </c>
      <c r="K786" s="28">
        <v>801974.9</v>
      </c>
      <c r="L786" s="28">
        <v>3609570000</v>
      </c>
      <c r="M786" s="51">
        <v>10.820761590363453</v>
      </c>
      <c r="N786" s="51">
        <v>0.42749457735856972</v>
      </c>
      <c r="O786" s="51">
        <v>0.84641169999999999</v>
      </c>
      <c r="P786" s="30">
        <v>173155.09161800001</v>
      </c>
      <c r="Q786" s="27" t="s">
        <v>2001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2001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2001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4748</v>
      </c>
      <c r="AI786" s="25">
        <v>3.6567467822210911</v>
      </c>
      <c r="AJ786" s="25">
        <v>3.6188966093551245</v>
      </c>
      <c r="AK786" s="25" t="s">
        <v>4748</v>
      </c>
      <c r="AL786" s="25">
        <v>4.1723721754566565</v>
      </c>
      <c r="AM786" s="25">
        <v>4.0902920677912675</v>
      </c>
      <c r="AN786" s="49">
        <v>7.0662996800540441</v>
      </c>
      <c r="AO786" s="49">
        <v>7.0883593268185274</v>
      </c>
      <c r="AP786" s="49">
        <v>3.9916618271494175</v>
      </c>
      <c r="AQ786" s="49">
        <v>3.6293442784977583</v>
      </c>
      <c r="AR786" s="49">
        <v>1.9838089774390115</v>
      </c>
      <c r="AS786" s="49">
        <v>0</v>
      </c>
      <c r="AT786" s="28">
        <v>0</v>
      </c>
      <c r="AU786" s="28" t="s">
        <v>4748</v>
      </c>
      <c r="AV786" s="28">
        <v>458</v>
      </c>
    </row>
    <row r="787" spans="1:48" x14ac:dyDescent="0.25">
      <c r="A787" s="162">
        <v>784</v>
      </c>
      <c r="B787" s="3" t="s">
        <v>3088</v>
      </c>
      <c r="C787" s="3" t="s">
        <v>2176</v>
      </c>
      <c r="D787" s="28">
        <v>1700</v>
      </c>
      <c r="E787" s="25">
        <v>-15</v>
      </c>
      <c r="F787" s="25">
        <v>13.33333</v>
      </c>
      <c r="G787" s="25">
        <v>0</v>
      </c>
      <c r="H787" s="28">
        <v>187193104700</v>
      </c>
      <c r="I787" s="51">
        <v>110.11359999999999</v>
      </c>
      <c r="J787" s="51">
        <v>99.369739999999993</v>
      </c>
      <c r="K787" s="28">
        <v>3045</v>
      </c>
      <c r="L787" s="28">
        <v>5333500</v>
      </c>
      <c r="M787" s="51" t="s">
        <v>4942</v>
      </c>
      <c r="N787" s="51">
        <v>0.15876750803980988</v>
      </c>
      <c r="O787" s="51">
        <v>0.43616650000000001</v>
      </c>
      <c r="P787" s="30">
        <v>1304704.489669</v>
      </c>
      <c r="Q787" s="27" t="s">
        <v>2001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2001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2001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9">
        <v>15.01102354792131</v>
      </c>
      <c r="AO787" s="49">
        <v>9.7677566277791996</v>
      </c>
      <c r="AP787" s="49">
        <v>2.4402481504787632</v>
      </c>
      <c r="AQ787" s="49">
        <v>27.617997674146679</v>
      </c>
      <c r="AR787" s="49">
        <v>30.524434373795618</v>
      </c>
      <c r="AS787" s="49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62">
        <v>785</v>
      </c>
      <c r="B788" s="3" t="s">
        <v>3091</v>
      </c>
      <c r="C788" s="3" t="s">
        <v>2176</v>
      </c>
      <c r="D788" s="28" t="s">
        <v>4942</v>
      </c>
      <c r="E788" s="25" t="s">
        <v>4942</v>
      </c>
      <c r="F788" s="25" t="s">
        <v>4942</v>
      </c>
      <c r="G788" s="25" t="s">
        <v>4942</v>
      </c>
      <c r="H788" s="28" t="s">
        <v>4942</v>
      </c>
      <c r="I788" s="51">
        <v>5.165</v>
      </c>
      <c r="J788" s="51">
        <v>99.585679999999996</v>
      </c>
      <c r="K788" s="28" t="s">
        <v>4942</v>
      </c>
      <c r="L788" s="28" t="s">
        <v>4942</v>
      </c>
      <c r="M788" s="51" t="s">
        <v>4942</v>
      </c>
      <c r="N788" s="51" t="s">
        <v>4942</v>
      </c>
      <c r="O788" s="51" t="s">
        <v>4942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9">
        <v>20.353634796252862</v>
      </c>
      <c r="AO788" s="49">
        <v>23.438052118914989</v>
      </c>
      <c r="AP788" s="49">
        <v>26.011969213289841</v>
      </c>
      <c r="AQ788" s="49">
        <v>0.74057886952945373</v>
      </c>
      <c r="AR788" s="49">
        <v>0.57730023485251702</v>
      </c>
      <c r="AS788" s="49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62">
        <v>786</v>
      </c>
      <c r="B789" s="3" t="s">
        <v>3094</v>
      </c>
      <c r="C789" s="3" t="s">
        <v>2176</v>
      </c>
      <c r="D789" s="6">
        <v>2700</v>
      </c>
      <c r="E789" s="171">
        <v>-10</v>
      </c>
      <c r="F789" s="171">
        <v>-10</v>
      </c>
      <c r="G789" s="171">
        <v>-55</v>
      </c>
      <c r="H789" s="6">
        <v>17010000000</v>
      </c>
      <c r="I789" s="154">
        <v>6.3</v>
      </c>
      <c r="J789" s="154">
        <v>22.557220000000001</v>
      </c>
      <c r="K789" s="6">
        <v>620</v>
      </c>
      <c r="L789" s="6">
        <v>1649500</v>
      </c>
      <c r="M789" s="154" t="s">
        <v>4942</v>
      </c>
      <c r="N789" s="154">
        <v>0.45409985067703795</v>
      </c>
      <c r="O789" s="154" t="s">
        <v>4942</v>
      </c>
      <c r="P789" s="172">
        <v>292772.946406</v>
      </c>
      <c r="Q789" s="168">
        <v>-0.34834426042577404</v>
      </c>
      <c r="R789" s="172">
        <v>270121.81763100001</v>
      </c>
      <c r="S789" s="168">
        <v>-7.7367560948028213E-2</v>
      </c>
      <c r="T789" s="172">
        <v>208462.08366199999</v>
      </c>
      <c r="U789" s="168">
        <v>-0.22826639665674958</v>
      </c>
      <c r="V789" s="172">
        <v>2100.732121</v>
      </c>
      <c r="W789" s="173">
        <v>-1.0597355884262532</v>
      </c>
      <c r="X789" s="172">
        <v>4001.2289989999999</v>
      </c>
      <c r="Y789" s="173">
        <v>0.90468311452072081</v>
      </c>
      <c r="Z789" s="172">
        <v>-19593.836959</v>
      </c>
      <c r="AA789" s="173">
        <v>-5.8969546516575164</v>
      </c>
      <c r="AB789" s="172">
        <v>175</v>
      </c>
      <c r="AC789" s="168">
        <v>-1.0597065847833504</v>
      </c>
      <c r="AD789" s="172">
        <v>333</v>
      </c>
      <c r="AE789" s="168">
        <v>0.9028571428571428</v>
      </c>
      <c r="AF789" s="172">
        <v>-1940.9849059999999</v>
      </c>
      <c r="AG789" s="168">
        <v>-6.8287835015015004</v>
      </c>
      <c r="AH789" s="171">
        <v>0.80608581874119134</v>
      </c>
      <c r="AI789" s="171">
        <v>1.594076618315712</v>
      </c>
      <c r="AJ789" s="171">
        <v>-10.616757366454152</v>
      </c>
      <c r="AK789" s="171">
        <v>1.8469659955815672</v>
      </c>
      <c r="AL789" s="171">
        <v>3.4305430970831043</v>
      </c>
      <c r="AM789" s="171">
        <v>-24.624339112925373</v>
      </c>
      <c r="AN789" s="170">
        <v>8.7904015848892509</v>
      </c>
      <c r="AO789" s="170">
        <v>9.2306968051211857</v>
      </c>
      <c r="AP789" s="170">
        <v>8.0607730412238343</v>
      </c>
      <c r="AQ789" s="170">
        <v>67.663695865466735</v>
      </c>
      <c r="AR789" s="170">
        <v>43.209622780665349</v>
      </c>
      <c r="AS789" s="170">
        <v>98.347777699125615</v>
      </c>
      <c r="AT789" s="6">
        <v>0</v>
      </c>
      <c r="AU789" s="6">
        <v>0</v>
      </c>
      <c r="AV789" s="6" t="s">
        <v>4748</v>
      </c>
    </row>
    <row r="790" spans="1:48" x14ac:dyDescent="0.25">
      <c r="A790" s="162">
        <v>787</v>
      </c>
      <c r="B790" s="3" t="s">
        <v>3097</v>
      </c>
      <c r="C790" s="3" t="s">
        <v>2176</v>
      </c>
      <c r="D790" s="6">
        <v>7600</v>
      </c>
      <c r="E790" s="171">
        <v>-13.63636</v>
      </c>
      <c r="F790" s="171">
        <v>-19.14894</v>
      </c>
      <c r="G790" s="171">
        <v>-30.275230000000001</v>
      </c>
      <c r="H790" s="6">
        <v>36388116000</v>
      </c>
      <c r="I790" s="154">
        <v>4.7879100000000001</v>
      </c>
      <c r="J790" s="154">
        <v>37.457470000000001</v>
      </c>
      <c r="K790" s="6">
        <v>5</v>
      </c>
      <c r="L790" s="6">
        <v>38000</v>
      </c>
      <c r="M790" s="154">
        <v>7.1186220216591671</v>
      </c>
      <c r="N790" s="154">
        <v>0.30020773137923246</v>
      </c>
      <c r="O790" s="154" t="s">
        <v>4942</v>
      </c>
      <c r="P790" s="172">
        <v>224328.978286</v>
      </c>
      <c r="Q790" s="168">
        <v>0.30595954546387838</v>
      </c>
      <c r="R790" s="172">
        <v>208189.75224</v>
      </c>
      <c r="S790" s="168">
        <v>-7.194445483286549E-2</v>
      </c>
      <c r="T790" s="172">
        <v>120635.76925700001</v>
      </c>
      <c r="U790" s="168">
        <v>-0.42054895613722737</v>
      </c>
      <c r="V790" s="172">
        <v>15615.947451</v>
      </c>
      <c r="W790" s="173">
        <v>0.15717318763047561</v>
      </c>
      <c r="X790" s="172">
        <v>31635.802199999998</v>
      </c>
      <c r="Y790" s="173">
        <v>1.0258650523298307</v>
      </c>
      <c r="Z790" s="172">
        <v>5112.0774220000003</v>
      </c>
      <c r="AA790" s="173">
        <v>-0.83840847816402131</v>
      </c>
      <c r="AB790" s="172">
        <v>4111.6238679999997</v>
      </c>
      <c r="AC790" s="168">
        <v>-3.6840138979975401E-2</v>
      </c>
      <c r="AD790" s="172">
        <v>6607.4</v>
      </c>
      <c r="AE790" s="168">
        <v>0.60700497227486183</v>
      </c>
      <c r="AF790" s="172">
        <v>1067.6223540000001</v>
      </c>
      <c r="AG790" s="168">
        <v>-0.83842020250022697</v>
      </c>
      <c r="AH790" s="171">
        <v>10.097673562352259</v>
      </c>
      <c r="AI790" s="171">
        <v>23.121618842224798</v>
      </c>
      <c r="AJ790" s="171">
        <v>3.4821423387217596</v>
      </c>
      <c r="AK790" s="171">
        <v>24.272361205199267</v>
      </c>
      <c r="AL790" s="171">
        <v>33.140105227856466</v>
      </c>
      <c r="AM790" s="171">
        <v>4.2048744789264552</v>
      </c>
      <c r="AN790" s="170">
        <v>13.818828026969454</v>
      </c>
      <c r="AO790" s="170">
        <v>16.549891104764967</v>
      </c>
      <c r="AP790" s="170">
        <v>5.9992301293176116</v>
      </c>
      <c r="AQ790" s="170">
        <v>0</v>
      </c>
      <c r="AR790" s="170">
        <v>0</v>
      </c>
      <c r="AS790" s="170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62">
        <v>788</v>
      </c>
      <c r="B791" s="3" t="s">
        <v>3100</v>
      </c>
      <c r="C791" s="3" t="s">
        <v>2176</v>
      </c>
      <c r="D791" s="28" t="s">
        <v>4942</v>
      </c>
      <c r="E791" s="25" t="s">
        <v>4942</v>
      </c>
      <c r="F791" s="25" t="s">
        <v>4942</v>
      </c>
      <c r="G791" s="25" t="s">
        <v>4942</v>
      </c>
      <c r="H791" s="28" t="s">
        <v>4942</v>
      </c>
      <c r="I791" s="51">
        <v>6</v>
      </c>
      <c r="J791" s="51">
        <v>14.376670000000001</v>
      </c>
      <c r="K791" s="28" t="s">
        <v>4942</v>
      </c>
      <c r="L791" s="28" t="s">
        <v>4942</v>
      </c>
      <c r="M791" s="51" t="s">
        <v>4942</v>
      </c>
      <c r="N791" s="51" t="s">
        <v>4942</v>
      </c>
      <c r="O791" s="51" t="s">
        <v>4942</v>
      </c>
      <c r="P791" s="30">
        <v>47273.668709999998</v>
      </c>
      <c r="Q791" s="27" t="s">
        <v>2001</v>
      </c>
      <c r="R791" s="30">
        <v>47640.230822999998</v>
      </c>
      <c r="S791" s="27">
        <v>7.754044122292969E-3</v>
      </c>
      <c r="T791" s="30" t="s">
        <v>4748</v>
      </c>
      <c r="U791" s="27" t="s">
        <v>4748</v>
      </c>
      <c r="V791" s="30">
        <v>2047.397913</v>
      </c>
      <c r="W791" s="32" t="s">
        <v>2001</v>
      </c>
      <c r="X791" s="30">
        <v>727.74065499999995</v>
      </c>
      <c r="Y791" s="32">
        <v>-0.64455338633531178</v>
      </c>
      <c r="Z791" s="30" t="s">
        <v>4748</v>
      </c>
      <c r="AA791" s="32" t="s">
        <v>4748</v>
      </c>
      <c r="AB791" s="30">
        <v>341.23298499999999</v>
      </c>
      <c r="AC791" s="27" t="s">
        <v>2001</v>
      </c>
      <c r="AD791" s="30">
        <v>92</v>
      </c>
      <c r="AE791" s="27">
        <v>-0.73038948740550391</v>
      </c>
      <c r="AF791" s="30" t="s">
        <v>4748</v>
      </c>
      <c r="AG791" s="27" t="s">
        <v>4748</v>
      </c>
      <c r="AH791" s="25" t="s">
        <v>4748</v>
      </c>
      <c r="AI791" s="25">
        <v>0.96135830135129274</v>
      </c>
      <c r="AJ791" s="25" t="s">
        <v>4748</v>
      </c>
      <c r="AK791" s="25" t="s">
        <v>4748</v>
      </c>
      <c r="AL791" s="25">
        <v>0.90230856138518978</v>
      </c>
      <c r="AM791" s="25" t="s">
        <v>4748</v>
      </c>
      <c r="AN791" s="49">
        <v>10.435786765913546</v>
      </c>
      <c r="AO791" s="49">
        <v>11.135474476834062</v>
      </c>
      <c r="AP791" s="49" t="s">
        <v>4748</v>
      </c>
      <c r="AQ791" s="49">
        <v>0</v>
      </c>
      <c r="AR791" s="49">
        <v>0</v>
      </c>
      <c r="AS791" s="49" t="s">
        <v>4748</v>
      </c>
      <c r="AT791" s="28">
        <v>150</v>
      </c>
      <c r="AU791" s="28">
        <v>150</v>
      </c>
      <c r="AV791" s="28" t="s">
        <v>4748</v>
      </c>
    </row>
    <row r="792" spans="1:48" x14ac:dyDescent="0.25">
      <c r="A792" s="162">
        <v>789</v>
      </c>
      <c r="B792" s="3" t="s">
        <v>3103</v>
      </c>
      <c r="C792" s="3" t="s">
        <v>2176</v>
      </c>
      <c r="D792" s="28" t="s">
        <v>4942</v>
      </c>
      <c r="E792" s="25" t="s">
        <v>4942</v>
      </c>
      <c r="F792" s="25" t="s">
        <v>4942</v>
      </c>
      <c r="G792" s="25" t="s">
        <v>4942</v>
      </c>
      <c r="H792" s="28" t="s">
        <v>4942</v>
      </c>
      <c r="I792" s="51">
        <v>31</v>
      </c>
      <c r="J792" s="51">
        <v>99.326449999999994</v>
      </c>
      <c r="K792" s="28" t="s">
        <v>4942</v>
      </c>
      <c r="L792" s="28" t="s">
        <v>4942</v>
      </c>
      <c r="M792" s="51" t="s">
        <v>4942</v>
      </c>
      <c r="N792" s="51" t="s">
        <v>4942</v>
      </c>
      <c r="O792" s="51" t="s">
        <v>4942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4748</v>
      </c>
      <c r="U792" s="27" t="s">
        <v>4748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4748</v>
      </c>
      <c r="AA792" s="32" t="s">
        <v>4748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4748</v>
      </c>
      <c r="AG792" s="27" t="s">
        <v>4748</v>
      </c>
      <c r="AH792" s="25">
        <v>-20.423403534393707</v>
      </c>
      <c r="AI792" s="25">
        <v>-39.378432184912633</v>
      </c>
      <c r="AJ792" s="25" t="s">
        <v>4748</v>
      </c>
      <c r="AK792" s="25">
        <v>-22.204796151707587</v>
      </c>
      <c r="AL792" s="25">
        <v>-46.500765280641978</v>
      </c>
      <c r="AM792" s="25" t="s">
        <v>4748</v>
      </c>
      <c r="AN792" s="49">
        <v>-47.434240281777122</v>
      </c>
      <c r="AO792" s="49" t="s">
        <v>4748</v>
      </c>
      <c r="AP792" s="49" t="s">
        <v>4748</v>
      </c>
      <c r="AQ792" s="49">
        <v>0</v>
      </c>
      <c r="AR792" s="49">
        <v>0.76952028726851784</v>
      </c>
      <c r="AS792" s="49" t="s">
        <v>4748</v>
      </c>
      <c r="AT792" s="28" t="s">
        <v>4748</v>
      </c>
      <c r="AU792" s="28" t="s">
        <v>4748</v>
      </c>
      <c r="AV792" s="28" t="s">
        <v>4748</v>
      </c>
    </row>
    <row r="793" spans="1:48" x14ac:dyDescent="0.25">
      <c r="A793" s="162">
        <v>790</v>
      </c>
      <c r="B793" s="3" t="s">
        <v>3106</v>
      </c>
      <c r="C793" s="3" t="s">
        <v>2176</v>
      </c>
      <c r="D793" s="28">
        <v>13600</v>
      </c>
      <c r="E793" s="25">
        <v>81.333330000000004</v>
      </c>
      <c r="F793" s="25">
        <v>24.77064</v>
      </c>
      <c r="G793" s="25">
        <v>13.330500000000001</v>
      </c>
      <c r="H793" s="28">
        <v>89675231200</v>
      </c>
      <c r="I793" s="51">
        <v>6.5937599999999996</v>
      </c>
      <c r="J793" s="51">
        <v>66.022199999999998</v>
      </c>
      <c r="K793" s="28">
        <v>2415</v>
      </c>
      <c r="L793" s="28">
        <v>18552000</v>
      </c>
      <c r="M793" s="51">
        <v>6.529044647143543</v>
      </c>
      <c r="N793" s="51">
        <v>0.95877230219701659</v>
      </c>
      <c r="O793" s="51" t="s">
        <v>4942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9">
        <v>9.8070040365740407</v>
      </c>
      <c r="AO793" s="49">
        <v>7.0838351923959264</v>
      </c>
      <c r="AP793" s="49">
        <v>5.3425463807393108</v>
      </c>
      <c r="AQ793" s="49">
        <v>413.43989036571827</v>
      </c>
      <c r="AR793" s="49">
        <v>437.0564598483561</v>
      </c>
      <c r="AS793" s="49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62">
        <v>791</v>
      </c>
      <c r="B794" s="3" t="s">
        <v>3109</v>
      </c>
      <c r="C794" s="3" t="s">
        <v>2176</v>
      </c>
      <c r="D794" s="28" t="s">
        <v>4942</v>
      </c>
      <c r="E794" s="25" t="s">
        <v>4942</v>
      </c>
      <c r="F794" s="25" t="s">
        <v>4942</v>
      </c>
      <c r="G794" s="25" t="s">
        <v>4942</v>
      </c>
      <c r="H794" s="28" t="s">
        <v>4942</v>
      </c>
      <c r="I794" s="51">
        <v>15</v>
      </c>
      <c r="J794" s="51">
        <v>100</v>
      </c>
      <c r="K794" s="28" t="s">
        <v>4942</v>
      </c>
      <c r="L794" s="28" t="s">
        <v>4942</v>
      </c>
      <c r="M794" s="51" t="s">
        <v>4942</v>
      </c>
      <c r="N794" s="51" t="s">
        <v>4942</v>
      </c>
      <c r="O794" s="51" t="s">
        <v>4942</v>
      </c>
      <c r="P794" s="30" t="s">
        <v>4748</v>
      </c>
      <c r="Q794" s="27" t="s">
        <v>2001</v>
      </c>
      <c r="R794" s="30">
        <v>3207944.713581</v>
      </c>
      <c r="S794" s="27" t="s">
        <v>2001</v>
      </c>
      <c r="T794" s="30">
        <v>3339908.5564640001</v>
      </c>
      <c r="U794" s="27">
        <v>4.1136570192224442E-2</v>
      </c>
      <c r="V794" s="30" t="s">
        <v>4748</v>
      </c>
      <c r="W794" s="32" t="s">
        <v>2001</v>
      </c>
      <c r="X794" s="30">
        <v>26340.429139</v>
      </c>
      <c r="Y794" s="32" t="s">
        <v>2001</v>
      </c>
      <c r="Z794" s="30">
        <v>12267.133056000001</v>
      </c>
      <c r="AA794" s="32">
        <v>-0.5342849962213746</v>
      </c>
      <c r="AB794" s="30" t="s">
        <v>4748</v>
      </c>
      <c r="AC794" s="27" t="s">
        <v>2001</v>
      </c>
      <c r="AD794" s="30">
        <v>1017</v>
      </c>
      <c r="AE794" s="27" t="s">
        <v>2001</v>
      </c>
      <c r="AF794" s="30">
        <v>500</v>
      </c>
      <c r="AG794" s="27">
        <v>-0.50835791543756148</v>
      </c>
      <c r="AH794" s="25" t="s">
        <v>4748</v>
      </c>
      <c r="AI794" s="25" t="s">
        <v>4748</v>
      </c>
      <c r="AJ794" s="25">
        <v>1.376405314561522</v>
      </c>
      <c r="AK794" s="25" t="s">
        <v>4748</v>
      </c>
      <c r="AL794" s="25" t="s">
        <v>4748</v>
      </c>
      <c r="AM794" s="25">
        <v>4.7181548519978866</v>
      </c>
      <c r="AN794" s="49" t="s">
        <v>4748</v>
      </c>
      <c r="AO794" s="49">
        <v>7.0205259329296554</v>
      </c>
      <c r="AP794" s="49">
        <v>6.2116876171198427</v>
      </c>
      <c r="AQ794" s="49" t="s">
        <v>4748</v>
      </c>
      <c r="AR794" s="49">
        <v>174.31387981974734</v>
      </c>
      <c r="AS794" s="49">
        <v>205.79732145424683</v>
      </c>
      <c r="AT794" s="28" t="s">
        <v>4748</v>
      </c>
      <c r="AU794" s="28">
        <v>700</v>
      </c>
      <c r="AV794" s="28" t="s">
        <v>4748</v>
      </c>
    </row>
    <row r="795" spans="1:48" x14ac:dyDescent="0.25">
      <c r="A795" s="162">
        <v>792</v>
      </c>
      <c r="B795" s="3" t="s">
        <v>3112</v>
      </c>
      <c r="C795" s="3" t="s">
        <v>2176</v>
      </c>
      <c r="D795" s="28">
        <v>11100</v>
      </c>
      <c r="E795" s="25">
        <v>-14.61538</v>
      </c>
      <c r="F795" s="25">
        <v>-20.714289999999998</v>
      </c>
      <c r="G795" s="25">
        <v>-8.2644629999999992</v>
      </c>
      <c r="H795" s="28">
        <v>59940000000.000008</v>
      </c>
      <c r="I795" s="51">
        <v>5.3999999999999995</v>
      </c>
      <c r="J795" s="51">
        <v>100</v>
      </c>
      <c r="K795" s="28">
        <v>5</v>
      </c>
      <c r="L795" s="28">
        <v>55500</v>
      </c>
      <c r="M795" s="51">
        <v>2.8921313183949975</v>
      </c>
      <c r="N795" s="51">
        <v>0.57057801989909585</v>
      </c>
      <c r="O795" s="51" t="s">
        <v>4942</v>
      </c>
      <c r="P795" s="30" t="s">
        <v>4748</v>
      </c>
      <c r="Q795" s="27" t="s">
        <v>2001</v>
      </c>
      <c r="R795" s="30">
        <v>123946.245782</v>
      </c>
      <c r="S795" s="27" t="s">
        <v>2001</v>
      </c>
      <c r="T795" s="30">
        <v>112961.41878199999</v>
      </c>
      <c r="U795" s="27">
        <v>-8.8625733927596442E-2</v>
      </c>
      <c r="V795" s="30" t="s">
        <v>4748</v>
      </c>
      <c r="W795" s="32" t="s">
        <v>2001</v>
      </c>
      <c r="X795" s="30">
        <v>16419.752863000002</v>
      </c>
      <c r="Y795" s="32" t="s">
        <v>2001</v>
      </c>
      <c r="Z795" s="30">
        <v>20723.260840999999</v>
      </c>
      <c r="AA795" s="32">
        <v>0.26209334658729555</v>
      </c>
      <c r="AB795" s="30" t="s">
        <v>4748</v>
      </c>
      <c r="AC795" s="27" t="s">
        <v>2001</v>
      </c>
      <c r="AD795" s="30">
        <v>2271</v>
      </c>
      <c r="AE795" s="27" t="s">
        <v>2001</v>
      </c>
      <c r="AF795" s="30">
        <v>3838</v>
      </c>
      <c r="AG795" s="27">
        <v>0.69000440334654334</v>
      </c>
      <c r="AH795" s="25" t="s">
        <v>4748</v>
      </c>
      <c r="AI795" s="25" t="s">
        <v>4748</v>
      </c>
      <c r="AJ795" s="25">
        <v>16.55378791637802</v>
      </c>
      <c r="AK795" s="25" t="s">
        <v>4748</v>
      </c>
      <c r="AL795" s="25" t="s">
        <v>4748</v>
      </c>
      <c r="AM795" s="25">
        <v>20.730034812199762</v>
      </c>
      <c r="AN795" s="49" t="s">
        <v>4748</v>
      </c>
      <c r="AO795" s="49">
        <v>22.797257980445828</v>
      </c>
      <c r="AP795" s="49">
        <v>29.65011437102897</v>
      </c>
      <c r="AQ795" s="49" t="s">
        <v>4748</v>
      </c>
      <c r="AR795" s="49">
        <v>0</v>
      </c>
      <c r="AS795" s="49">
        <v>0</v>
      </c>
      <c r="AT795" s="28" t="s">
        <v>4748</v>
      </c>
      <c r="AU795" s="28" t="s">
        <v>4748</v>
      </c>
      <c r="AV795" s="28">
        <v>1600</v>
      </c>
    </row>
    <row r="796" spans="1:48" x14ac:dyDescent="0.25">
      <c r="A796" s="162">
        <v>793</v>
      </c>
      <c r="B796" s="3" t="s">
        <v>3115</v>
      </c>
      <c r="C796" s="3" t="s">
        <v>2176</v>
      </c>
      <c r="D796" s="28">
        <v>5000</v>
      </c>
      <c r="E796" s="25">
        <v>38.888890000000004</v>
      </c>
      <c r="F796" s="25">
        <v>92.307689999999994</v>
      </c>
      <c r="G796" s="25">
        <v>-51.923079999999999</v>
      </c>
      <c r="H796" s="28">
        <v>525000000000</v>
      </c>
      <c r="I796" s="51">
        <v>105</v>
      </c>
      <c r="J796" s="51">
        <v>100</v>
      </c>
      <c r="K796" s="28">
        <v>160</v>
      </c>
      <c r="L796" s="28">
        <v>800000</v>
      </c>
      <c r="M796" s="51">
        <v>2.5813113061435211</v>
      </c>
      <c r="N796" s="51">
        <v>0.41609414274827994</v>
      </c>
      <c r="O796" s="51" t="s">
        <v>4942</v>
      </c>
      <c r="P796" s="30" t="s">
        <v>4748</v>
      </c>
      <c r="Q796" s="27" t="s">
        <v>2001</v>
      </c>
      <c r="R796" s="30">
        <v>4307390.9726520004</v>
      </c>
      <c r="S796" s="27" t="s">
        <v>2001</v>
      </c>
      <c r="T796" s="30">
        <v>4127954.2859919998</v>
      </c>
      <c r="U796" s="27">
        <v>-4.1657859200444007E-2</v>
      </c>
      <c r="V796" s="30" t="s">
        <v>4748</v>
      </c>
      <c r="W796" s="32" t="s">
        <v>2001</v>
      </c>
      <c r="X796" s="30">
        <v>62878.315713999997</v>
      </c>
      <c r="Y796" s="32" t="s">
        <v>2001</v>
      </c>
      <c r="Z796" s="30">
        <v>104665.482343</v>
      </c>
      <c r="AA796" s="32">
        <v>0.66457197770798426</v>
      </c>
      <c r="AB796" s="30" t="s">
        <v>4748</v>
      </c>
      <c r="AC796" s="27" t="s">
        <v>2001</v>
      </c>
      <c r="AD796" s="30">
        <v>598.84110199999998</v>
      </c>
      <c r="AE796" s="27" t="s">
        <v>2001</v>
      </c>
      <c r="AF796" s="30">
        <v>996.81</v>
      </c>
      <c r="AG796" s="27">
        <v>0.66456510194585805</v>
      </c>
      <c r="AH796" s="25" t="s">
        <v>4748</v>
      </c>
      <c r="AI796" s="25" t="s">
        <v>4748</v>
      </c>
      <c r="AJ796" s="25">
        <v>2.491981268493336</v>
      </c>
      <c r="AK796" s="25" t="s">
        <v>4748</v>
      </c>
      <c r="AL796" s="25" t="s">
        <v>4748</v>
      </c>
      <c r="AM796" s="25">
        <v>9.9380943591399138</v>
      </c>
      <c r="AN796" s="49" t="s">
        <v>4748</v>
      </c>
      <c r="AO796" s="49">
        <v>16.774757650200801</v>
      </c>
      <c r="AP796" s="49">
        <v>16.779740408039544</v>
      </c>
      <c r="AQ796" s="49" t="s">
        <v>4748</v>
      </c>
      <c r="AR796" s="49">
        <v>194.7957539167555</v>
      </c>
      <c r="AS796" s="49">
        <v>152.0141209337429</v>
      </c>
      <c r="AT796" s="28" t="s">
        <v>4748</v>
      </c>
      <c r="AU796" s="28">
        <v>100</v>
      </c>
      <c r="AV796" s="28">
        <v>200</v>
      </c>
    </row>
    <row r="797" spans="1:48" x14ac:dyDescent="0.25">
      <c r="A797" s="162">
        <v>794</v>
      </c>
      <c r="B797" s="3" t="s">
        <v>3118</v>
      </c>
      <c r="C797" s="3" t="s">
        <v>2176</v>
      </c>
      <c r="D797" s="6">
        <v>10000</v>
      </c>
      <c r="E797" s="171">
        <v>-4.7619049999999996</v>
      </c>
      <c r="F797" s="171">
        <v>17.64706</v>
      </c>
      <c r="G797" s="171">
        <v>-3.8461539999999999</v>
      </c>
      <c r="H797" s="6">
        <v>1000000000000</v>
      </c>
      <c r="I797" s="154">
        <v>100</v>
      </c>
      <c r="J797" s="154">
        <v>51</v>
      </c>
      <c r="K797" s="6">
        <v>1455</v>
      </c>
      <c r="L797" s="6">
        <v>14312500</v>
      </c>
      <c r="M797" s="154">
        <v>8.8573959255978743</v>
      </c>
      <c r="N797" s="154">
        <v>0.88569785083369545</v>
      </c>
      <c r="O797" s="154" t="s">
        <v>4942</v>
      </c>
      <c r="P797" s="172" t="s">
        <v>4748</v>
      </c>
      <c r="Q797" s="168" t="s">
        <v>2001</v>
      </c>
      <c r="R797" s="172" t="s">
        <v>4748</v>
      </c>
      <c r="S797" s="168" t="s">
        <v>2001</v>
      </c>
      <c r="T797" s="172">
        <v>692353.37498399999</v>
      </c>
      <c r="U797" s="168" t="s">
        <v>4748</v>
      </c>
      <c r="V797" s="172" t="s">
        <v>4748</v>
      </c>
      <c r="W797" s="173" t="s">
        <v>2001</v>
      </c>
      <c r="X797" s="172" t="s">
        <v>4748</v>
      </c>
      <c r="Y797" s="173" t="s">
        <v>2001</v>
      </c>
      <c r="Z797" s="172">
        <v>124042.795034</v>
      </c>
      <c r="AA797" s="173" t="s">
        <v>4748</v>
      </c>
      <c r="AB797" s="172" t="s">
        <v>4748</v>
      </c>
      <c r="AC797" s="168" t="s">
        <v>2001</v>
      </c>
      <c r="AD797" s="172" t="s">
        <v>4748</v>
      </c>
      <c r="AE797" s="168" t="s">
        <v>2001</v>
      </c>
      <c r="AF797" s="172">
        <v>1129</v>
      </c>
      <c r="AG797" s="168" t="s">
        <v>4748</v>
      </c>
      <c r="AH797" s="171" t="s">
        <v>4748</v>
      </c>
      <c r="AI797" s="171" t="s">
        <v>4748</v>
      </c>
      <c r="AJ797" s="171">
        <v>7.9406087460032211</v>
      </c>
      <c r="AK797" s="171" t="s">
        <v>4748</v>
      </c>
      <c r="AL797" s="171" t="s">
        <v>4748</v>
      </c>
      <c r="AM797" s="171">
        <v>10.284031597740457</v>
      </c>
      <c r="AN797" s="170" t="s">
        <v>4748</v>
      </c>
      <c r="AO797" s="170" t="s">
        <v>4748</v>
      </c>
      <c r="AP797" s="170">
        <v>17.261331658383526</v>
      </c>
      <c r="AQ797" s="170" t="s">
        <v>4748</v>
      </c>
      <c r="AR797" s="170">
        <v>34.363223494487286</v>
      </c>
      <c r="AS797" s="170">
        <v>16.459261812955749</v>
      </c>
      <c r="AT797" s="6" t="s">
        <v>4748</v>
      </c>
      <c r="AU797" s="6">
        <v>500</v>
      </c>
      <c r="AV797" s="6">
        <v>700</v>
      </c>
    </row>
    <row r="798" spans="1:48" x14ac:dyDescent="0.25">
      <c r="A798" s="162">
        <v>795</v>
      </c>
      <c r="B798" s="3" t="s">
        <v>5020</v>
      </c>
      <c r="C798" s="3" t="s">
        <v>2176</v>
      </c>
      <c r="D798" s="28">
        <v>12800</v>
      </c>
      <c r="E798" s="25">
        <v>6.6666670000000003</v>
      </c>
      <c r="F798" s="25">
        <v>14.28571</v>
      </c>
      <c r="G798" s="25" t="s">
        <v>4942</v>
      </c>
      <c r="H798" s="28">
        <v>17978954240000.004</v>
      </c>
      <c r="I798" s="51">
        <v>1404.606</v>
      </c>
      <c r="J798" s="51">
        <v>100</v>
      </c>
      <c r="K798" s="28">
        <v>5</v>
      </c>
      <c r="L798" s="28">
        <v>64000</v>
      </c>
      <c r="M798" s="51" t="s">
        <v>4942</v>
      </c>
      <c r="N798" s="51" t="s">
        <v>4942</v>
      </c>
      <c r="O798" s="51" t="s">
        <v>4942</v>
      </c>
      <c r="P798" s="30" t="s">
        <v>2001</v>
      </c>
      <c r="Q798" s="27" t="s">
        <v>2001</v>
      </c>
      <c r="R798" s="30" t="s">
        <v>2001</v>
      </c>
      <c r="S798" s="27" t="s">
        <v>2001</v>
      </c>
      <c r="T798" s="30" t="s">
        <v>2001</v>
      </c>
      <c r="U798" s="27" t="s">
        <v>2001</v>
      </c>
      <c r="V798" s="30" t="s">
        <v>2001</v>
      </c>
      <c r="W798" s="32" t="s">
        <v>2001</v>
      </c>
      <c r="X798" s="30" t="s">
        <v>2001</v>
      </c>
      <c r="Y798" s="32" t="s">
        <v>2001</v>
      </c>
      <c r="Z798" s="30" t="s">
        <v>2001</v>
      </c>
      <c r="AA798" s="32" t="s">
        <v>2001</v>
      </c>
      <c r="AB798" s="30" t="s">
        <v>2001</v>
      </c>
      <c r="AC798" s="27" t="s">
        <v>2001</v>
      </c>
      <c r="AD798" s="30" t="s">
        <v>2001</v>
      </c>
      <c r="AE798" s="27" t="s">
        <v>2001</v>
      </c>
      <c r="AF798" s="30" t="s">
        <v>2001</v>
      </c>
      <c r="AG798" s="27" t="s">
        <v>2001</v>
      </c>
      <c r="AH798" s="25" t="s">
        <v>2001</v>
      </c>
      <c r="AI798" s="25" t="s">
        <v>2001</v>
      </c>
      <c r="AJ798" s="25" t="s">
        <v>2001</v>
      </c>
      <c r="AK798" s="25" t="s">
        <v>2001</v>
      </c>
      <c r="AL798" s="25" t="s">
        <v>2001</v>
      </c>
      <c r="AM798" s="25" t="s">
        <v>2001</v>
      </c>
      <c r="AN798" s="49" t="s">
        <v>2001</v>
      </c>
      <c r="AO798" s="49" t="s">
        <v>2001</v>
      </c>
      <c r="AP798" s="49" t="s">
        <v>2001</v>
      </c>
      <c r="AQ798" s="49" t="s">
        <v>2001</v>
      </c>
      <c r="AR798" s="49" t="s">
        <v>2001</v>
      </c>
      <c r="AS798" s="49" t="s">
        <v>2001</v>
      </c>
      <c r="AT798" s="28" t="s">
        <v>2001</v>
      </c>
      <c r="AU798" s="28" t="s">
        <v>2001</v>
      </c>
      <c r="AV798" s="28" t="s">
        <v>2001</v>
      </c>
    </row>
    <row r="799" spans="1:48" x14ac:dyDescent="0.25">
      <c r="A799" s="162">
        <v>796</v>
      </c>
      <c r="B799" s="3" t="s">
        <v>3121</v>
      </c>
      <c r="C799" s="3" t="s">
        <v>2176</v>
      </c>
      <c r="D799" s="6">
        <v>8600</v>
      </c>
      <c r="E799" s="171">
        <v>-4.4444439999999998</v>
      </c>
      <c r="F799" s="171">
        <v>-2.2727270000000002</v>
      </c>
      <c r="G799" s="171">
        <v>145.71430000000001</v>
      </c>
      <c r="H799" s="6">
        <v>51341535600</v>
      </c>
      <c r="I799" s="154">
        <v>5.9699399999999994</v>
      </c>
      <c r="J799" s="154">
        <v>100</v>
      </c>
      <c r="K799" s="6">
        <v>245</v>
      </c>
      <c r="L799" s="6">
        <v>2369000</v>
      </c>
      <c r="M799" s="154">
        <v>8.4313725490196081</v>
      </c>
      <c r="N799" s="154">
        <v>0.37008724322798103</v>
      </c>
      <c r="O799" s="154" t="s">
        <v>4942</v>
      </c>
      <c r="P799" s="172">
        <v>95020.047261999993</v>
      </c>
      <c r="Q799" s="168" t="s">
        <v>2001</v>
      </c>
      <c r="R799" s="172">
        <v>88663.552976999999</v>
      </c>
      <c r="S799" s="168">
        <v>-6.6896349435326519E-2</v>
      </c>
      <c r="T799" s="172">
        <v>149647.69304499999</v>
      </c>
      <c r="U799" s="168">
        <v>0.68781520726808387</v>
      </c>
      <c r="V799" s="172">
        <v>2706.8424409999998</v>
      </c>
      <c r="W799" s="173" t="s">
        <v>2001</v>
      </c>
      <c r="X799" s="172">
        <v>3556.1527449999999</v>
      </c>
      <c r="Y799" s="173">
        <v>0.31376421883138339</v>
      </c>
      <c r="Z799" s="172">
        <v>4263.2848640000002</v>
      </c>
      <c r="AA799" s="173">
        <v>0.19884751013415775</v>
      </c>
      <c r="AB799" s="172">
        <v>682</v>
      </c>
      <c r="AC799" s="168" t="s">
        <v>2001</v>
      </c>
      <c r="AD799" s="172">
        <v>896</v>
      </c>
      <c r="AE799" s="168">
        <v>0.31378299120234598</v>
      </c>
      <c r="AF799" s="172">
        <v>1020</v>
      </c>
      <c r="AG799" s="168">
        <v>0.13839285714285715</v>
      </c>
      <c r="AH799" s="171" t="s">
        <v>4748</v>
      </c>
      <c r="AI799" s="171">
        <v>2.4129542168471794</v>
      </c>
      <c r="AJ799" s="171">
        <v>2.2094095547726385</v>
      </c>
      <c r="AK799" s="171" t="s">
        <v>4748</v>
      </c>
      <c r="AL799" s="171">
        <v>3.3551662018043187</v>
      </c>
      <c r="AM799" s="171">
        <v>3.5520754876513863</v>
      </c>
      <c r="AN799" s="170">
        <v>11.739823141996187</v>
      </c>
      <c r="AO799" s="170">
        <v>14.890377976872626</v>
      </c>
      <c r="AP799" s="170">
        <v>14.236399838515123</v>
      </c>
      <c r="AQ799" s="170">
        <v>0</v>
      </c>
      <c r="AR799" s="170">
        <v>1.2868972569949284</v>
      </c>
      <c r="AS799" s="170">
        <v>34.015421698261086</v>
      </c>
      <c r="AT799" s="6" t="s">
        <v>4748</v>
      </c>
      <c r="AU799" s="6" t="s">
        <v>4748</v>
      </c>
      <c r="AV799" s="6" t="s">
        <v>4748</v>
      </c>
    </row>
    <row r="800" spans="1:48" x14ac:dyDescent="0.25">
      <c r="A800" s="162">
        <v>797</v>
      </c>
      <c r="B800" s="3" t="s">
        <v>182</v>
      </c>
      <c r="C800" s="3" t="s">
        <v>1</v>
      </c>
      <c r="D800" s="28">
        <v>85900</v>
      </c>
      <c r="E800" s="25">
        <v>2.1403089999999998</v>
      </c>
      <c r="F800" s="25">
        <v>3.493976</v>
      </c>
      <c r="G800" s="25">
        <v>12.837899999999999</v>
      </c>
      <c r="H800" s="28">
        <v>38048458897400</v>
      </c>
      <c r="I800" s="51">
        <v>442.93899999999996</v>
      </c>
      <c r="J800" s="51">
        <v>87.131270000000001</v>
      </c>
      <c r="K800" s="28">
        <v>343914</v>
      </c>
      <c r="L800" s="28">
        <v>28675700000</v>
      </c>
      <c r="M800" s="51">
        <v>11.999460697402867</v>
      </c>
      <c r="N800" s="51">
        <v>3.8009168843869157</v>
      </c>
      <c r="O800" s="51">
        <v>0.84395410000000004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9">
        <v>15.532698506594389</v>
      </c>
      <c r="AO800" s="49">
        <v>16.170292332654888</v>
      </c>
      <c r="AP800" s="49">
        <v>16.795013796945611</v>
      </c>
      <c r="AQ800" s="49">
        <v>82.661663766221764</v>
      </c>
      <c r="AR800" s="49">
        <v>124.66924686265082</v>
      </c>
      <c r="AS800" s="49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62">
        <v>798</v>
      </c>
      <c r="B801" s="3" t="s">
        <v>3124</v>
      </c>
      <c r="C801" s="3" t="s">
        <v>2176</v>
      </c>
      <c r="D801" s="28">
        <v>7100</v>
      </c>
      <c r="E801" s="25">
        <v>-39.830509999999997</v>
      </c>
      <c r="F801" s="25">
        <v>-39.830509999999997</v>
      </c>
      <c r="G801" s="25">
        <v>1.428571</v>
      </c>
      <c r="H801" s="28">
        <v>20128500000</v>
      </c>
      <c r="I801" s="51">
        <v>2.835</v>
      </c>
      <c r="J801" s="51">
        <v>100</v>
      </c>
      <c r="K801" s="28">
        <v>1000</v>
      </c>
      <c r="L801" s="28">
        <v>7100000</v>
      </c>
      <c r="M801" s="51">
        <v>3.5411471321695762</v>
      </c>
      <c r="N801" s="51">
        <v>0.42452536117716527</v>
      </c>
      <c r="O801" s="51" t="s">
        <v>4942</v>
      </c>
      <c r="P801" s="30">
        <v>154695.14492399999</v>
      </c>
      <c r="Q801" s="27" t="s">
        <v>2001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2001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2001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4748</v>
      </c>
      <c r="AI801" s="25">
        <v>4.3310614954091653</v>
      </c>
      <c r="AJ801" s="25">
        <v>4.436782805338062</v>
      </c>
      <c r="AK801" s="25" t="s">
        <v>4748</v>
      </c>
      <c r="AL801" s="25">
        <v>12.431111608431323</v>
      </c>
      <c r="AM801" s="25">
        <v>12.284021454870832</v>
      </c>
      <c r="AN801" s="49">
        <v>12.25405497070582</v>
      </c>
      <c r="AO801" s="49">
        <v>11.983975779212241</v>
      </c>
      <c r="AP801" s="49">
        <v>12.236894918104802</v>
      </c>
      <c r="AQ801" s="49">
        <v>0</v>
      </c>
      <c r="AR801" s="49">
        <v>0</v>
      </c>
      <c r="AS801" s="49">
        <v>0</v>
      </c>
      <c r="AT801" s="28" t="s">
        <v>4748</v>
      </c>
      <c r="AU801" s="28">
        <v>200</v>
      </c>
      <c r="AV801" s="28">
        <v>1200</v>
      </c>
    </row>
    <row r="802" spans="1:48" x14ac:dyDescent="0.25">
      <c r="A802" s="162">
        <v>799</v>
      </c>
      <c r="B802" s="3" t="s">
        <v>183</v>
      </c>
      <c r="C802" s="3" t="s">
        <v>1</v>
      </c>
      <c r="D802" s="28">
        <v>15300</v>
      </c>
      <c r="E802" s="25">
        <v>0</v>
      </c>
      <c r="F802" s="25">
        <v>-2.547771</v>
      </c>
      <c r="G802" s="25">
        <v>21.956530000000001</v>
      </c>
      <c r="H802" s="28">
        <v>555385716000</v>
      </c>
      <c r="I802" s="51">
        <v>36.299720000000001</v>
      </c>
      <c r="J802" s="51">
        <v>61.329749999999997</v>
      </c>
      <c r="K802" s="28">
        <v>71446</v>
      </c>
      <c r="L802" s="28">
        <v>1080800000</v>
      </c>
      <c r="M802" s="51">
        <v>18.205118960901896</v>
      </c>
      <c r="N802" s="51">
        <v>1.2446321249557168</v>
      </c>
      <c r="O802" s="51">
        <v>0.4297976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9">
        <v>20.982715903340466</v>
      </c>
      <c r="AO802" s="49">
        <v>27.344871936774485</v>
      </c>
      <c r="AP802" s="49">
        <v>29.43767215696197</v>
      </c>
      <c r="AQ802" s="49">
        <v>18.247767976040581</v>
      </c>
      <c r="AR802" s="49">
        <v>34.067790035482929</v>
      </c>
      <c r="AS802" s="49">
        <v>59.786210062734156</v>
      </c>
      <c r="AT802" s="28">
        <v>476.19047619047615</v>
      </c>
      <c r="AU802" s="28">
        <v>1142.8571428571429</v>
      </c>
      <c r="AV802" s="28" t="s">
        <v>4748</v>
      </c>
    </row>
    <row r="803" spans="1:48" x14ac:dyDescent="0.25">
      <c r="A803" s="162">
        <v>800</v>
      </c>
      <c r="B803" s="3" t="s">
        <v>480</v>
      </c>
      <c r="C803" s="3" t="s">
        <v>694</v>
      </c>
      <c r="D803" s="28">
        <v>5300</v>
      </c>
      <c r="E803" s="25">
        <v>0</v>
      </c>
      <c r="F803" s="25">
        <v>3.9215689999999999</v>
      </c>
      <c r="G803" s="25">
        <v>-20.895520000000001</v>
      </c>
      <c r="H803" s="28">
        <v>78702752800</v>
      </c>
      <c r="I803" s="51">
        <v>14.84958</v>
      </c>
      <c r="J803" s="51">
        <v>61.114130000000003</v>
      </c>
      <c r="K803" s="28">
        <v>3195</v>
      </c>
      <c r="L803" s="28">
        <v>17163000</v>
      </c>
      <c r="M803" s="51">
        <v>7.9079583477090942</v>
      </c>
      <c r="N803" s="51">
        <v>0.43122677369604223</v>
      </c>
      <c r="O803" s="51">
        <v>0.35622920000000002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9">
        <v>12.315104683210942</v>
      </c>
      <c r="AO803" s="49">
        <v>17.246389060597355</v>
      </c>
      <c r="AP803" s="49">
        <v>19.939942984982174</v>
      </c>
      <c r="AQ803" s="49">
        <v>48.657373982760248</v>
      </c>
      <c r="AR803" s="49">
        <v>65.87790739503636</v>
      </c>
      <c r="AS803" s="49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62">
        <v>801</v>
      </c>
      <c r="B804" s="3" t="s">
        <v>4924</v>
      </c>
      <c r="C804" s="3" t="s">
        <v>694</v>
      </c>
      <c r="D804" s="28">
        <v>10100</v>
      </c>
      <c r="E804" s="25">
        <v>0</v>
      </c>
      <c r="F804" s="25">
        <v>-9.8214290000000002</v>
      </c>
      <c r="G804" s="25">
        <v>-8.1818179999999998</v>
      </c>
      <c r="H804" s="28">
        <v>217323720000</v>
      </c>
      <c r="I804" s="51">
        <v>21.517199999999999</v>
      </c>
      <c r="J804" s="51">
        <v>26.86551</v>
      </c>
      <c r="K804" s="28">
        <v>10</v>
      </c>
      <c r="L804" s="28">
        <v>106500</v>
      </c>
      <c r="M804" s="51">
        <v>16.3634914046063</v>
      </c>
      <c r="N804" s="51">
        <v>0.93248740350763626</v>
      </c>
      <c r="O804" s="51" t="s">
        <v>4942</v>
      </c>
      <c r="P804" s="30" t="s">
        <v>2001</v>
      </c>
      <c r="Q804" s="27" t="s">
        <v>2001</v>
      </c>
      <c r="R804" s="30" t="s">
        <v>2001</v>
      </c>
      <c r="S804" s="27" t="s">
        <v>2001</v>
      </c>
      <c r="T804" s="30" t="s">
        <v>2001</v>
      </c>
      <c r="U804" s="27" t="s">
        <v>2001</v>
      </c>
      <c r="V804" s="30" t="s">
        <v>2001</v>
      </c>
      <c r="W804" s="32" t="s">
        <v>2001</v>
      </c>
      <c r="X804" s="30" t="s">
        <v>2001</v>
      </c>
      <c r="Y804" s="32" t="s">
        <v>2001</v>
      </c>
      <c r="Z804" s="30" t="s">
        <v>2001</v>
      </c>
      <c r="AA804" s="32" t="s">
        <v>2001</v>
      </c>
      <c r="AB804" s="30" t="s">
        <v>2001</v>
      </c>
      <c r="AC804" s="27" t="s">
        <v>2001</v>
      </c>
      <c r="AD804" s="30" t="s">
        <v>2001</v>
      </c>
      <c r="AE804" s="27" t="s">
        <v>2001</v>
      </c>
      <c r="AF804" s="30" t="s">
        <v>2001</v>
      </c>
      <c r="AG804" s="27" t="s">
        <v>2001</v>
      </c>
      <c r="AH804" s="25" t="s">
        <v>2001</v>
      </c>
      <c r="AI804" s="25" t="s">
        <v>2001</v>
      </c>
      <c r="AJ804" s="25" t="s">
        <v>2001</v>
      </c>
      <c r="AK804" s="25" t="s">
        <v>2001</v>
      </c>
      <c r="AL804" s="25" t="s">
        <v>2001</v>
      </c>
      <c r="AM804" s="25" t="s">
        <v>2001</v>
      </c>
      <c r="AN804" s="49" t="s">
        <v>2001</v>
      </c>
      <c r="AO804" s="49" t="s">
        <v>2001</v>
      </c>
      <c r="AP804" s="49" t="s">
        <v>2001</v>
      </c>
      <c r="AQ804" s="49" t="s">
        <v>2001</v>
      </c>
      <c r="AR804" s="49" t="s">
        <v>2001</v>
      </c>
      <c r="AS804" s="49" t="s">
        <v>2001</v>
      </c>
      <c r="AT804" s="28" t="s">
        <v>2001</v>
      </c>
      <c r="AU804" s="28" t="s">
        <v>2001</v>
      </c>
      <c r="AV804" s="28" t="s">
        <v>2001</v>
      </c>
    </row>
    <row r="805" spans="1:48" x14ac:dyDescent="0.25">
      <c r="A805" s="162">
        <v>802</v>
      </c>
      <c r="B805" s="3" t="s">
        <v>3127</v>
      </c>
      <c r="C805" s="3" t="s">
        <v>2176</v>
      </c>
      <c r="D805" s="28">
        <v>29900</v>
      </c>
      <c r="E805" s="25">
        <v>-0.3333333</v>
      </c>
      <c r="F805" s="25">
        <v>-3.548387</v>
      </c>
      <c r="G805" s="25">
        <v>-0.99337750000000002</v>
      </c>
      <c r="H805" s="28">
        <v>248641343600</v>
      </c>
      <c r="I805" s="51">
        <v>8.3157599999999992</v>
      </c>
      <c r="J805" s="51">
        <v>89.172650000000004</v>
      </c>
      <c r="K805" s="28">
        <v>380</v>
      </c>
      <c r="L805" s="28">
        <v>11124500</v>
      </c>
      <c r="M805" s="51">
        <v>9.2684438933663973</v>
      </c>
      <c r="N805" s="51">
        <v>1.6748979880940846</v>
      </c>
      <c r="O805" s="51">
        <v>0.44418059999999998</v>
      </c>
      <c r="P805" s="30">
        <v>568461.92662599997</v>
      </c>
      <c r="Q805" s="27" t="s">
        <v>2001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2001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2001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4748</v>
      </c>
      <c r="AI805" s="25">
        <v>9.122313609785305</v>
      </c>
      <c r="AJ805" s="25">
        <v>6.3905340782220126</v>
      </c>
      <c r="AK805" s="25" t="s">
        <v>4748</v>
      </c>
      <c r="AL805" s="25">
        <v>18.143944351789219</v>
      </c>
      <c r="AM805" s="25">
        <v>15.215477753469006</v>
      </c>
      <c r="AN805" s="49">
        <v>36.322438770441323</v>
      </c>
      <c r="AO805" s="49">
        <v>39.418293466103485</v>
      </c>
      <c r="AP805" s="49">
        <v>43.105426097571844</v>
      </c>
      <c r="AQ805" s="49">
        <v>11.975945177844853</v>
      </c>
      <c r="AR805" s="49">
        <v>63.276078508900028</v>
      </c>
      <c r="AS805" s="49">
        <v>23.870292793806811</v>
      </c>
      <c r="AT805" s="28" t="s">
        <v>4748</v>
      </c>
      <c r="AU805" s="28">
        <v>3100</v>
      </c>
      <c r="AV805" s="28" t="s">
        <v>4748</v>
      </c>
    </row>
    <row r="806" spans="1:48" x14ac:dyDescent="0.25">
      <c r="A806" s="162">
        <v>803</v>
      </c>
      <c r="B806" s="3" t="s">
        <v>4846</v>
      </c>
      <c r="C806" s="3" t="s">
        <v>2176</v>
      </c>
      <c r="D806" s="28" t="s">
        <v>4942</v>
      </c>
      <c r="E806" s="25" t="s">
        <v>4942</v>
      </c>
      <c r="F806" s="25" t="s">
        <v>4942</v>
      </c>
      <c r="G806" s="25" t="s">
        <v>4942</v>
      </c>
      <c r="H806" s="28" t="s">
        <v>4942</v>
      </c>
      <c r="I806" s="51">
        <v>3.6699899999999999</v>
      </c>
      <c r="J806" s="51">
        <v>100</v>
      </c>
      <c r="K806" s="28" t="s">
        <v>4942</v>
      </c>
      <c r="L806" s="28" t="s">
        <v>4942</v>
      </c>
      <c r="M806" s="51" t="s">
        <v>4942</v>
      </c>
      <c r="N806" s="51" t="s">
        <v>4942</v>
      </c>
      <c r="O806" s="51" t="s">
        <v>4942</v>
      </c>
      <c r="P806" s="30" t="s">
        <v>2001</v>
      </c>
      <c r="Q806" s="27" t="s">
        <v>2001</v>
      </c>
      <c r="R806" s="30" t="s">
        <v>2001</v>
      </c>
      <c r="S806" s="27" t="s">
        <v>2001</v>
      </c>
      <c r="T806" s="30" t="s">
        <v>2001</v>
      </c>
      <c r="U806" s="27" t="s">
        <v>2001</v>
      </c>
      <c r="V806" s="30" t="s">
        <v>2001</v>
      </c>
      <c r="W806" s="32" t="s">
        <v>2001</v>
      </c>
      <c r="X806" s="30" t="s">
        <v>2001</v>
      </c>
      <c r="Y806" s="32" t="s">
        <v>2001</v>
      </c>
      <c r="Z806" s="30" t="s">
        <v>2001</v>
      </c>
      <c r="AA806" s="32" t="s">
        <v>2001</v>
      </c>
      <c r="AB806" s="30" t="s">
        <v>2001</v>
      </c>
      <c r="AC806" s="27" t="s">
        <v>2001</v>
      </c>
      <c r="AD806" s="30" t="s">
        <v>2001</v>
      </c>
      <c r="AE806" s="27" t="s">
        <v>2001</v>
      </c>
      <c r="AF806" s="30" t="s">
        <v>2001</v>
      </c>
      <c r="AG806" s="27" t="s">
        <v>2001</v>
      </c>
      <c r="AH806" s="25" t="s">
        <v>2001</v>
      </c>
      <c r="AI806" s="25" t="s">
        <v>2001</v>
      </c>
      <c r="AJ806" s="25" t="s">
        <v>2001</v>
      </c>
      <c r="AK806" s="25" t="s">
        <v>2001</v>
      </c>
      <c r="AL806" s="25" t="s">
        <v>2001</v>
      </c>
      <c r="AM806" s="25" t="s">
        <v>2001</v>
      </c>
      <c r="AN806" s="49" t="s">
        <v>2001</v>
      </c>
      <c r="AO806" s="49" t="s">
        <v>2001</v>
      </c>
      <c r="AP806" s="49" t="s">
        <v>2001</v>
      </c>
      <c r="AQ806" s="49" t="s">
        <v>2001</v>
      </c>
      <c r="AR806" s="49" t="s">
        <v>2001</v>
      </c>
      <c r="AS806" s="49" t="s">
        <v>2001</v>
      </c>
      <c r="AT806" s="28" t="s">
        <v>2001</v>
      </c>
      <c r="AU806" s="28" t="s">
        <v>2001</v>
      </c>
      <c r="AV806" s="28" t="s">
        <v>2001</v>
      </c>
    </row>
    <row r="807" spans="1:48" x14ac:dyDescent="0.25">
      <c r="A807" s="162">
        <v>804</v>
      </c>
      <c r="B807" s="3" t="s">
        <v>184</v>
      </c>
      <c r="C807" s="3" t="s">
        <v>1</v>
      </c>
      <c r="D807" s="28">
        <v>9600</v>
      </c>
      <c r="E807" s="25">
        <v>4.5751629999999999</v>
      </c>
      <c r="F807" s="25">
        <v>26.31579</v>
      </c>
      <c r="G807" s="25">
        <v>78.438659999999999</v>
      </c>
      <c r="H807" s="28">
        <v>76799808000</v>
      </c>
      <c r="I807" s="51">
        <v>7.9999799999999999</v>
      </c>
      <c r="J807" s="51">
        <v>59.593670000000003</v>
      </c>
      <c r="K807" s="28">
        <v>2135</v>
      </c>
      <c r="L807" s="28">
        <v>20092860</v>
      </c>
      <c r="M807" s="51">
        <v>6.0706309487891179</v>
      </c>
      <c r="N807" s="51">
        <v>0.80914514840172325</v>
      </c>
      <c r="O807" s="51">
        <v>0.36326399999999998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9">
        <v>14.91354301648775</v>
      </c>
      <c r="AO807" s="49">
        <v>4.6903284177434168</v>
      </c>
      <c r="AP807" s="49">
        <v>14.8958408647329</v>
      </c>
      <c r="AQ807" s="49">
        <v>52.807756232502832</v>
      </c>
      <c r="AR807" s="49">
        <v>28.290629060631169</v>
      </c>
      <c r="AS807" s="49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62">
        <v>805</v>
      </c>
      <c r="B808" s="3" t="s">
        <v>3130</v>
      </c>
      <c r="C808" s="3" t="s">
        <v>2176</v>
      </c>
      <c r="D808" s="28" t="s">
        <v>4942</v>
      </c>
      <c r="E808" s="25" t="s">
        <v>4942</v>
      </c>
      <c r="F808" s="25" t="s">
        <v>4942</v>
      </c>
      <c r="G808" s="25" t="s">
        <v>4942</v>
      </c>
      <c r="H808" s="28" t="s">
        <v>4942</v>
      </c>
      <c r="I808" s="51">
        <v>37.385979999999996</v>
      </c>
      <c r="J808" s="51">
        <v>48.348179999999999</v>
      </c>
      <c r="K808" s="28">
        <v>0</v>
      </c>
      <c r="L808" s="28" t="s">
        <v>4942</v>
      </c>
      <c r="M808" s="51" t="s">
        <v>4942</v>
      </c>
      <c r="N808" s="51" t="s">
        <v>4942</v>
      </c>
      <c r="O808" s="51" t="s">
        <v>4942</v>
      </c>
      <c r="P808" s="30" t="s">
        <v>4748</v>
      </c>
      <c r="Q808" s="27" t="s">
        <v>2001</v>
      </c>
      <c r="R808" s="30">
        <v>184062.27534600001</v>
      </c>
      <c r="S808" s="27" t="s">
        <v>2001</v>
      </c>
      <c r="T808" s="30" t="s">
        <v>4748</v>
      </c>
      <c r="U808" s="27" t="s">
        <v>4748</v>
      </c>
      <c r="V808" s="30" t="s">
        <v>4748</v>
      </c>
      <c r="W808" s="32" t="s">
        <v>2001</v>
      </c>
      <c r="X808" s="30">
        <v>2112.7094480000001</v>
      </c>
      <c r="Y808" s="32" t="s">
        <v>2001</v>
      </c>
      <c r="Z808" s="30" t="s">
        <v>4748</v>
      </c>
      <c r="AA808" s="32" t="s">
        <v>4748</v>
      </c>
      <c r="AB808" s="30" t="s">
        <v>4748</v>
      </c>
      <c r="AC808" s="27" t="s">
        <v>2001</v>
      </c>
      <c r="AD808" s="30" t="s">
        <v>4748</v>
      </c>
      <c r="AE808" s="27" t="s">
        <v>2001</v>
      </c>
      <c r="AF808" s="30" t="s">
        <v>4748</v>
      </c>
      <c r="AG808" s="27" t="s">
        <v>4748</v>
      </c>
      <c r="AH808" s="25" t="s">
        <v>4748</v>
      </c>
      <c r="AI808" s="25" t="s">
        <v>4748</v>
      </c>
      <c r="AJ808" s="25" t="s">
        <v>4748</v>
      </c>
      <c r="AK808" s="25" t="s">
        <v>4748</v>
      </c>
      <c r="AL808" s="25" t="s">
        <v>4748</v>
      </c>
      <c r="AM808" s="25" t="s">
        <v>4748</v>
      </c>
      <c r="AN808" s="49" t="s">
        <v>4748</v>
      </c>
      <c r="AO808" s="49">
        <v>21.067015505544596</v>
      </c>
      <c r="AP808" s="49" t="s">
        <v>4748</v>
      </c>
      <c r="AQ808" s="49" t="s">
        <v>4748</v>
      </c>
      <c r="AR808" s="49">
        <v>96.787197719118268</v>
      </c>
      <c r="AS808" s="49" t="s">
        <v>4748</v>
      </c>
      <c r="AT808" s="28" t="s">
        <v>4748</v>
      </c>
      <c r="AU808" s="28" t="s">
        <v>4748</v>
      </c>
      <c r="AV808" s="28" t="s">
        <v>4748</v>
      </c>
    </row>
    <row r="809" spans="1:48" x14ac:dyDescent="0.25">
      <c r="A809" s="162">
        <v>806</v>
      </c>
      <c r="B809" s="3" t="s">
        <v>185</v>
      </c>
      <c r="C809" s="3" t="s">
        <v>1</v>
      </c>
      <c r="D809" s="28">
        <v>19000</v>
      </c>
      <c r="E809" s="25">
        <v>2.1505380000000001</v>
      </c>
      <c r="F809" s="25">
        <v>-5.9405939999999999</v>
      </c>
      <c r="G809" s="25">
        <v>-1.5544039999999999</v>
      </c>
      <c r="H809" s="28">
        <v>1906388864000</v>
      </c>
      <c r="I809" s="51">
        <v>100.33629999999999</v>
      </c>
      <c r="J809" s="51">
        <v>27.925260000000002</v>
      </c>
      <c r="K809" s="28">
        <v>569567</v>
      </c>
      <c r="L809" s="28">
        <v>10679150000</v>
      </c>
      <c r="M809" s="51">
        <v>14.165099602199794</v>
      </c>
      <c r="N809" s="51">
        <v>0.96733122491438761</v>
      </c>
      <c r="O809" s="51">
        <v>0.46336889999999997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9">
        <v>25.48812030298696</v>
      </c>
      <c r="AO809" s="49">
        <v>11.084122789712247</v>
      </c>
      <c r="AP809" s="49">
        <v>12.409254402500714</v>
      </c>
      <c r="AQ809" s="49">
        <v>88.239642377466637</v>
      </c>
      <c r="AR809" s="49">
        <v>77.505069086413599</v>
      </c>
      <c r="AS809" s="49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62">
        <v>807</v>
      </c>
      <c r="B810" s="3" t="s">
        <v>481</v>
      </c>
      <c r="C810" s="3" t="s">
        <v>694</v>
      </c>
      <c r="D810" s="28">
        <v>7200</v>
      </c>
      <c r="E810" s="25">
        <v>4.3478260000000004</v>
      </c>
      <c r="F810" s="25">
        <v>7.4626869999999998</v>
      </c>
      <c r="G810" s="25">
        <v>-4</v>
      </c>
      <c r="H810" s="28">
        <v>266393692800.00003</v>
      </c>
      <c r="I810" s="51">
        <v>36.999119999999998</v>
      </c>
      <c r="J810" s="51">
        <v>30.14414</v>
      </c>
      <c r="K810" s="28">
        <v>41440.5</v>
      </c>
      <c r="L810" s="28">
        <v>290058000</v>
      </c>
      <c r="M810" s="51">
        <v>3.0560004337619109</v>
      </c>
      <c r="N810" s="51">
        <v>0.53021303244191853</v>
      </c>
      <c r="O810" s="51">
        <v>0.53655439999999999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9">
        <v>18.818344719543688</v>
      </c>
      <c r="AO810" s="49">
        <v>19.063642836221995</v>
      </c>
      <c r="AP810" s="49">
        <v>25.15364029424213</v>
      </c>
      <c r="AQ810" s="49">
        <v>164.45205404340055</v>
      </c>
      <c r="AR810" s="49">
        <v>244.64703753544978</v>
      </c>
      <c r="AS810" s="49">
        <v>361.01317810402571</v>
      </c>
      <c r="AT810" s="28">
        <v>600</v>
      </c>
      <c r="AU810" s="28">
        <v>550</v>
      </c>
      <c r="AV810" s="28" t="s">
        <v>4748</v>
      </c>
    </row>
    <row r="811" spans="1:48" x14ac:dyDescent="0.25">
      <c r="A811" s="162">
        <v>808</v>
      </c>
      <c r="B811" s="3" t="s">
        <v>3133</v>
      </c>
      <c r="C811" s="3" t="s">
        <v>2176</v>
      </c>
      <c r="D811" s="28">
        <v>6700</v>
      </c>
      <c r="E811" s="25">
        <v>-4.2857139999999996</v>
      </c>
      <c r="F811" s="25">
        <v>0</v>
      </c>
      <c r="G811" s="25">
        <v>-23.86364</v>
      </c>
      <c r="H811" s="28">
        <v>33500000000</v>
      </c>
      <c r="I811" s="51">
        <v>5</v>
      </c>
      <c r="J811" s="51">
        <v>100</v>
      </c>
      <c r="K811" s="28">
        <v>80</v>
      </c>
      <c r="L811" s="28">
        <v>564500</v>
      </c>
      <c r="M811" s="51">
        <v>4.951958610495196</v>
      </c>
      <c r="N811" s="51">
        <v>0.54623820896341202</v>
      </c>
      <c r="O811" s="51" t="s">
        <v>4942</v>
      </c>
      <c r="P811" s="30" t="s">
        <v>4748</v>
      </c>
      <c r="Q811" s="27" t="s">
        <v>2001</v>
      </c>
      <c r="R811" s="30">
        <v>342951.99040200002</v>
      </c>
      <c r="S811" s="27" t="s">
        <v>2001</v>
      </c>
      <c r="T811" s="30">
        <v>353569.55440399999</v>
      </c>
      <c r="U811" s="27">
        <v>3.0959330457753922E-2</v>
      </c>
      <c r="V811" s="30" t="s">
        <v>4748</v>
      </c>
      <c r="W811" s="32" t="s">
        <v>2001</v>
      </c>
      <c r="X811" s="30">
        <v>7720.9083840000003</v>
      </c>
      <c r="Y811" s="32" t="s">
        <v>2001</v>
      </c>
      <c r="Z811" s="30">
        <v>7956.379645</v>
      </c>
      <c r="AA811" s="32">
        <v>3.0497870106575231E-2</v>
      </c>
      <c r="AB811" s="30" t="s">
        <v>4748</v>
      </c>
      <c r="AC811" s="27" t="s">
        <v>2001</v>
      </c>
      <c r="AD811" s="30">
        <v>1313</v>
      </c>
      <c r="AE811" s="27" t="s">
        <v>2001</v>
      </c>
      <c r="AF811" s="30">
        <v>1353</v>
      </c>
      <c r="AG811" s="27">
        <v>3.0464584920030464E-2</v>
      </c>
      <c r="AH811" s="25" t="s">
        <v>4748</v>
      </c>
      <c r="AI811" s="25" t="s">
        <v>4748</v>
      </c>
      <c r="AJ811" s="25">
        <v>9.3814261985973584</v>
      </c>
      <c r="AK811" s="25" t="s">
        <v>4748</v>
      </c>
      <c r="AL811" s="25" t="s">
        <v>4748</v>
      </c>
      <c r="AM811" s="25">
        <v>11.188168527349978</v>
      </c>
      <c r="AN811" s="49" t="s">
        <v>4748</v>
      </c>
      <c r="AO811" s="49">
        <v>12.410292547977541</v>
      </c>
      <c r="AP811" s="49">
        <v>11.744298209441705</v>
      </c>
      <c r="AQ811" s="49" t="s">
        <v>4748</v>
      </c>
      <c r="AR811" s="49">
        <v>0</v>
      </c>
      <c r="AS811" s="49">
        <v>0</v>
      </c>
      <c r="AT811" s="28" t="s">
        <v>4748</v>
      </c>
      <c r="AU811" s="28" t="s">
        <v>4748</v>
      </c>
      <c r="AV811" s="28">
        <v>1000</v>
      </c>
    </row>
    <row r="812" spans="1:48" x14ac:dyDescent="0.25">
      <c r="A812" s="162">
        <v>809</v>
      </c>
      <c r="B812" s="3" t="s">
        <v>482</v>
      </c>
      <c r="C812" s="3" t="s">
        <v>694</v>
      </c>
      <c r="D812" s="28">
        <v>13200</v>
      </c>
      <c r="E812" s="25">
        <v>5.6</v>
      </c>
      <c r="F812" s="25">
        <v>10</v>
      </c>
      <c r="G812" s="25">
        <v>-12</v>
      </c>
      <c r="H812" s="28">
        <v>169824600000</v>
      </c>
      <c r="I812" s="51">
        <v>12.865499999999999</v>
      </c>
      <c r="J812" s="51">
        <v>99.825109999999995</v>
      </c>
      <c r="K812" s="28">
        <v>130</v>
      </c>
      <c r="L812" s="28">
        <v>1781000</v>
      </c>
      <c r="M812" s="51">
        <v>6.2565735910940656</v>
      </c>
      <c r="N812" s="51">
        <v>0.67362744901932037</v>
      </c>
      <c r="O812" s="51" t="s">
        <v>4942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9">
        <v>15.699292227918725</v>
      </c>
      <c r="AO812" s="49">
        <v>10.32750086770864</v>
      </c>
      <c r="AP812" s="49">
        <v>12.530638449855902</v>
      </c>
      <c r="AQ812" s="49">
        <v>0</v>
      </c>
      <c r="AR812" s="49">
        <v>0</v>
      </c>
      <c r="AS812" s="49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62">
        <v>810</v>
      </c>
      <c r="B813" s="3" t="s">
        <v>3136</v>
      </c>
      <c r="C813" s="3" t="s">
        <v>2176</v>
      </c>
      <c r="D813" s="28">
        <v>7700</v>
      </c>
      <c r="E813" s="25">
        <v>-14.44444</v>
      </c>
      <c r="F813" s="25">
        <v>-14.44444</v>
      </c>
      <c r="G813" s="25">
        <v>-14.44444</v>
      </c>
      <c r="H813" s="28">
        <v>13906200000</v>
      </c>
      <c r="I813" s="51">
        <v>1.8059999999999998</v>
      </c>
      <c r="J813" s="51">
        <v>45.205199999999998</v>
      </c>
      <c r="K813" s="28">
        <v>210</v>
      </c>
      <c r="L813" s="28">
        <v>1883500</v>
      </c>
      <c r="M813" s="51">
        <v>4.4793484584060499</v>
      </c>
      <c r="N813" s="51">
        <v>0.61851976114694673</v>
      </c>
      <c r="O813" s="51" t="s">
        <v>4942</v>
      </c>
      <c r="P813" s="30" t="s">
        <v>4748</v>
      </c>
      <c r="Q813" s="27" t="s">
        <v>2001</v>
      </c>
      <c r="R813" s="30" t="s">
        <v>4748</v>
      </c>
      <c r="S813" s="27" t="s">
        <v>2001</v>
      </c>
      <c r="T813" s="30">
        <v>130192.66067899999</v>
      </c>
      <c r="U813" s="27" t="s">
        <v>4748</v>
      </c>
      <c r="V813" s="30" t="s">
        <v>4748</v>
      </c>
      <c r="W813" s="32" t="s">
        <v>2001</v>
      </c>
      <c r="X813" s="30" t="s">
        <v>4748</v>
      </c>
      <c r="Y813" s="32" t="s">
        <v>2001</v>
      </c>
      <c r="Z813" s="30">
        <v>2906.9080300000001</v>
      </c>
      <c r="AA813" s="32" t="s">
        <v>4748</v>
      </c>
      <c r="AB813" s="30" t="s">
        <v>4748</v>
      </c>
      <c r="AC813" s="27" t="s">
        <v>2001</v>
      </c>
      <c r="AD813" s="30" t="s">
        <v>4748</v>
      </c>
      <c r="AE813" s="27" t="s">
        <v>2001</v>
      </c>
      <c r="AF813" s="30">
        <v>1610</v>
      </c>
      <c r="AG813" s="27" t="s">
        <v>4748</v>
      </c>
      <c r="AH813" s="25" t="s">
        <v>4748</v>
      </c>
      <c r="AI813" s="25" t="s">
        <v>4748</v>
      </c>
      <c r="AJ813" s="25">
        <v>4.5471558370360317</v>
      </c>
      <c r="AK813" s="25" t="s">
        <v>4748</v>
      </c>
      <c r="AL813" s="25" t="s">
        <v>4748</v>
      </c>
      <c r="AM813" s="25">
        <v>13.398943377256757</v>
      </c>
      <c r="AN813" s="49" t="s">
        <v>4748</v>
      </c>
      <c r="AO813" s="49" t="s">
        <v>4748</v>
      </c>
      <c r="AP813" s="49">
        <v>13.037464236060314</v>
      </c>
      <c r="AQ813" s="49">
        <v>1.4665467755534365</v>
      </c>
      <c r="AR813" s="49">
        <v>0.70193414049529668</v>
      </c>
      <c r="AS813" s="49">
        <v>0.39543010887861874</v>
      </c>
      <c r="AT813" s="28" t="s">
        <v>4748</v>
      </c>
      <c r="AU813" s="28">
        <v>750</v>
      </c>
      <c r="AV813" s="28">
        <v>750</v>
      </c>
    </row>
    <row r="814" spans="1:48" x14ac:dyDescent="0.25">
      <c r="A814" s="162">
        <v>811</v>
      </c>
      <c r="B814" s="3" t="s">
        <v>3139</v>
      </c>
      <c r="C814" s="3" t="s">
        <v>2176</v>
      </c>
      <c r="D814" s="6" t="s">
        <v>4942</v>
      </c>
      <c r="E814" s="171" t="s">
        <v>4942</v>
      </c>
      <c r="F814" s="171" t="s">
        <v>4942</v>
      </c>
      <c r="G814" s="171" t="s">
        <v>4942</v>
      </c>
      <c r="H814" s="6" t="s">
        <v>4942</v>
      </c>
      <c r="I814" s="154">
        <v>29.4</v>
      </c>
      <c r="J814" s="154">
        <v>99.734790000000004</v>
      </c>
      <c r="K814" s="6" t="s">
        <v>4942</v>
      </c>
      <c r="L814" s="6" t="s">
        <v>4942</v>
      </c>
      <c r="M814" s="154" t="s">
        <v>4942</v>
      </c>
      <c r="N814" s="154" t="s">
        <v>4942</v>
      </c>
      <c r="O814" s="154" t="s">
        <v>4942</v>
      </c>
      <c r="P814" s="172" t="s">
        <v>4748</v>
      </c>
      <c r="Q814" s="168" t="s">
        <v>2001</v>
      </c>
      <c r="R814" s="172" t="s">
        <v>4748</v>
      </c>
      <c r="S814" s="168" t="s">
        <v>2001</v>
      </c>
      <c r="T814" s="172">
        <v>157694.67945600001</v>
      </c>
      <c r="U814" s="168" t="s">
        <v>4748</v>
      </c>
      <c r="V814" s="172" t="s">
        <v>4748</v>
      </c>
      <c r="W814" s="173" t="s">
        <v>2001</v>
      </c>
      <c r="X814" s="172" t="s">
        <v>4748</v>
      </c>
      <c r="Y814" s="173" t="s">
        <v>2001</v>
      </c>
      <c r="Z814" s="172">
        <v>35681.221376000001</v>
      </c>
      <c r="AA814" s="173" t="s">
        <v>4748</v>
      </c>
      <c r="AB814" s="172" t="s">
        <v>4748</v>
      </c>
      <c r="AC814" s="168" t="s">
        <v>2001</v>
      </c>
      <c r="AD814" s="172" t="s">
        <v>4748</v>
      </c>
      <c r="AE814" s="168" t="s">
        <v>2001</v>
      </c>
      <c r="AF814" s="172">
        <v>1029.5238095238094</v>
      </c>
      <c r="AG814" s="168" t="s">
        <v>4748</v>
      </c>
      <c r="AH814" s="171" t="s">
        <v>4748</v>
      </c>
      <c r="AI814" s="171" t="s">
        <v>4748</v>
      </c>
      <c r="AJ814" s="171">
        <v>6.734416070591057</v>
      </c>
      <c r="AK814" s="171" t="s">
        <v>4748</v>
      </c>
      <c r="AL814" s="171" t="s">
        <v>4748</v>
      </c>
      <c r="AM814" s="171">
        <v>9.9136905329161564</v>
      </c>
      <c r="AN814" s="170" t="s">
        <v>4748</v>
      </c>
      <c r="AO814" s="170" t="s">
        <v>4748</v>
      </c>
      <c r="AP814" s="170">
        <v>70.601951966974809</v>
      </c>
      <c r="AQ814" s="170" t="s">
        <v>4748</v>
      </c>
      <c r="AR814" s="170">
        <v>62.980820150061191</v>
      </c>
      <c r="AS814" s="170">
        <v>59.417840683458778</v>
      </c>
      <c r="AT814" s="6" t="s">
        <v>4748</v>
      </c>
      <c r="AU814" s="6">
        <v>530.47619047619048</v>
      </c>
      <c r="AV814" s="6">
        <v>238.09523809523807</v>
      </c>
    </row>
    <row r="815" spans="1:48" x14ac:dyDescent="0.25">
      <c r="A815" s="162">
        <v>812</v>
      </c>
      <c r="B815" s="3" t="s">
        <v>4033</v>
      </c>
      <c r="C815" s="3" t="s">
        <v>694</v>
      </c>
      <c r="D815" s="6">
        <v>16300</v>
      </c>
      <c r="E815" s="171">
        <v>-4.1176469999999998</v>
      </c>
      <c r="F815" s="171">
        <v>-4.678363</v>
      </c>
      <c r="G815" s="171">
        <v>-6.3218389999999998</v>
      </c>
      <c r="H815" s="6">
        <v>177670000000</v>
      </c>
      <c r="I815" s="154">
        <v>10.9</v>
      </c>
      <c r="J815" s="154">
        <v>26.32321</v>
      </c>
      <c r="K815" s="6">
        <v>200</v>
      </c>
      <c r="L815" s="6">
        <v>3511000</v>
      </c>
      <c r="M815" s="154">
        <v>15.421002838221382</v>
      </c>
      <c r="N815" s="154">
        <v>1.0914931828097894</v>
      </c>
      <c r="O815" s="154" t="s">
        <v>4942</v>
      </c>
      <c r="P815" s="172">
        <v>515307.54813399998</v>
      </c>
      <c r="Q815" s="168">
        <v>6.373031643361271E-2</v>
      </c>
      <c r="R815" s="172">
        <v>559010.90029400005</v>
      </c>
      <c r="S815" s="168">
        <v>8.481023093540152E-2</v>
      </c>
      <c r="T815" s="172">
        <v>603317.75624699995</v>
      </c>
      <c r="U815" s="168">
        <v>7.9259377464191913E-2</v>
      </c>
      <c r="V815" s="172">
        <v>25142.831107999998</v>
      </c>
      <c r="W815" s="173">
        <v>-5.0627624293045459E-2</v>
      </c>
      <c r="X815" s="172">
        <v>11125.717368</v>
      </c>
      <c r="Y815" s="173">
        <v>-0.5574994192097964</v>
      </c>
      <c r="Z815" s="172">
        <v>11456.557301000001</v>
      </c>
      <c r="AA815" s="173">
        <v>2.9736503459234839E-2</v>
      </c>
      <c r="AB815" s="172">
        <v>2307</v>
      </c>
      <c r="AC815" s="168">
        <v>-5.0617283950617264E-2</v>
      </c>
      <c r="AD815" s="172">
        <v>1021</v>
      </c>
      <c r="AE815" s="168">
        <v>-0.55743389683571731</v>
      </c>
      <c r="AF815" s="172">
        <v>1051</v>
      </c>
      <c r="AG815" s="168">
        <v>2.9382957884427033E-2</v>
      </c>
      <c r="AH815" s="171">
        <v>10.316393399328469</v>
      </c>
      <c r="AI815" s="171">
        <v>4.5810256213494434</v>
      </c>
      <c r="AJ815" s="171">
        <v>4.6379078794479565</v>
      </c>
      <c r="AK815" s="171">
        <v>15.125282050656313</v>
      </c>
      <c r="AL815" s="171">
        <v>6.7580228477857354</v>
      </c>
      <c r="AM815" s="171">
        <v>7.08431294283369</v>
      </c>
      <c r="AN815" s="170">
        <v>32.215090474830731</v>
      </c>
      <c r="AO815" s="170">
        <v>29.976847331218071</v>
      </c>
      <c r="AP815" s="170">
        <v>29.590352171718916</v>
      </c>
      <c r="AQ815" s="170">
        <v>0</v>
      </c>
      <c r="AR815" s="170">
        <v>0</v>
      </c>
      <c r="AS815" s="170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62">
        <v>813</v>
      </c>
      <c r="B816" s="3" t="s">
        <v>3142</v>
      </c>
      <c r="C816" s="3" t="s">
        <v>2176</v>
      </c>
      <c r="D816" s="28">
        <v>4600</v>
      </c>
      <c r="E816" s="25">
        <v>4.5454549999999996</v>
      </c>
      <c r="F816" s="25">
        <v>53.333329999999997</v>
      </c>
      <c r="G816" s="25">
        <v>2.2222219999999999</v>
      </c>
      <c r="H816" s="28">
        <v>906110861200</v>
      </c>
      <c r="I816" s="51">
        <v>196.98059999999998</v>
      </c>
      <c r="J816" s="51">
        <v>100</v>
      </c>
      <c r="K816" s="28">
        <v>1730</v>
      </c>
      <c r="L816" s="28">
        <v>7362000</v>
      </c>
      <c r="M816" s="51" t="s">
        <v>4942</v>
      </c>
      <c r="N816" s="51">
        <v>0.69251203820283236</v>
      </c>
      <c r="O816" s="51" t="s">
        <v>4942</v>
      </c>
      <c r="P816" s="30" t="s">
        <v>4748</v>
      </c>
      <c r="Q816" s="27" t="s">
        <v>2001</v>
      </c>
      <c r="R816" s="30">
        <v>2404713.5533250002</v>
      </c>
      <c r="S816" s="27" t="s">
        <v>2001</v>
      </c>
      <c r="T816" s="30">
        <v>3640031.19673</v>
      </c>
      <c r="U816" s="27">
        <v>0.51370677463722225</v>
      </c>
      <c r="V816" s="30" t="s">
        <v>4748</v>
      </c>
      <c r="W816" s="32" t="s">
        <v>2001</v>
      </c>
      <c r="X816" s="30">
        <v>99275.993226000006</v>
      </c>
      <c r="Y816" s="32" t="s">
        <v>2001</v>
      </c>
      <c r="Z816" s="30">
        <v>-102102.35799999999</v>
      </c>
      <c r="AA816" s="32">
        <v>-2.0284697708092008</v>
      </c>
      <c r="AB816" s="30" t="s">
        <v>4748</v>
      </c>
      <c r="AC816" s="27" t="s">
        <v>2001</v>
      </c>
      <c r="AD816" s="30">
        <v>504</v>
      </c>
      <c r="AE816" s="27" t="s">
        <v>2001</v>
      </c>
      <c r="AF816" s="30">
        <v>-518</v>
      </c>
      <c r="AG816" s="27">
        <v>-2.0277777777777777</v>
      </c>
      <c r="AH816" s="25" t="s">
        <v>4748</v>
      </c>
      <c r="AI816" s="25" t="s">
        <v>4748</v>
      </c>
      <c r="AJ816" s="25">
        <v>-1.3462696679036683</v>
      </c>
      <c r="AK816" s="25" t="s">
        <v>4748</v>
      </c>
      <c r="AL816" s="25" t="s">
        <v>4748</v>
      </c>
      <c r="AM816" s="25">
        <v>-7.510332918639266</v>
      </c>
      <c r="AN816" s="49" t="s">
        <v>4748</v>
      </c>
      <c r="AO816" s="49">
        <v>-1.8514407956173873</v>
      </c>
      <c r="AP816" s="49">
        <v>10.058995948302019</v>
      </c>
      <c r="AQ816" s="49" t="s">
        <v>4748</v>
      </c>
      <c r="AR816" s="49">
        <v>411.4042773555725</v>
      </c>
      <c r="AS816" s="49">
        <v>379.21901080947396</v>
      </c>
      <c r="AT816" s="28" t="s">
        <v>4748</v>
      </c>
      <c r="AU816" s="28" t="s">
        <v>4748</v>
      </c>
      <c r="AV816" s="28">
        <v>0</v>
      </c>
    </row>
    <row r="817" spans="1:48" x14ac:dyDescent="0.25">
      <c r="A817" s="162">
        <v>814</v>
      </c>
      <c r="B817" s="3" t="s">
        <v>3145</v>
      </c>
      <c r="C817" s="3" t="s">
        <v>2176</v>
      </c>
      <c r="D817" s="28">
        <v>35700</v>
      </c>
      <c r="E817" s="25">
        <v>-0.83333330000000005</v>
      </c>
      <c r="F817" s="25">
        <v>2.8818440000000001</v>
      </c>
      <c r="G817" s="25">
        <v>-18.86364</v>
      </c>
      <c r="H817" s="28">
        <v>640751097000</v>
      </c>
      <c r="I817" s="51">
        <v>17.94821</v>
      </c>
      <c r="J817" s="51">
        <v>29.794080000000001</v>
      </c>
      <c r="K817" s="28">
        <v>1500</v>
      </c>
      <c r="L817" s="28">
        <v>53851500</v>
      </c>
      <c r="M817" s="51">
        <v>15.467937608318891</v>
      </c>
      <c r="N817" s="51">
        <v>2.7818629663740206</v>
      </c>
      <c r="O817" s="51">
        <v>0.55743339999999997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9">
        <v>20.058200998716192</v>
      </c>
      <c r="AO817" s="49">
        <v>20.09982283712246</v>
      </c>
      <c r="AP817" s="49">
        <v>21.935868957291071</v>
      </c>
      <c r="AQ817" s="49">
        <v>0</v>
      </c>
      <c r="AR817" s="49">
        <v>0</v>
      </c>
      <c r="AS817" s="49">
        <v>56.415000941419514</v>
      </c>
      <c r="AT817" s="28">
        <v>2418.2765498208</v>
      </c>
      <c r="AU817" s="28">
        <v>4300.3020000000006</v>
      </c>
      <c r="AV817" s="28" t="s">
        <v>4748</v>
      </c>
    </row>
    <row r="818" spans="1:48" x14ac:dyDescent="0.25">
      <c r="A818" s="162">
        <v>815</v>
      </c>
      <c r="B818" s="3" t="s">
        <v>186</v>
      </c>
      <c r="C818" s="3" t="s">
        <v>1</v>
      </c>
      <c r="D818" s="6">
        <v>74000</v>
      </c>
      <c r="E818" s="171">
        <v>5.8655220000000003</v>
      </c>
      <c r="F818" s="171">
        <v>6.6282420000000002</v>
      </c>
      <c r="G818" s="171">
        <v>-24.796749999999999</v>
      </c>
      <c r="H818" s="6">
        <v>1936264167999.9998</v>
      </c>
      <c r="I818" s="154">
        <v>26.16573</v>
      </c>
      <c r="J818" s="154">
        <v>44.734529999999999</v>
      </c>
      <c r="K818" s="6">
        <v>26921.5</v>
      </c>
      <c r="L818" s="6">
        <v>1919600000</v>
      </c>
      <c r="M818" s="154">
        <v>8.2407607988680116</v>
      </c>
      <c r="N818" s="154">
        <v>3.9399075933510561</v>
      </c>
      <c r="O818" s="154">
        <v>0.38836029999999999</v>
      </c>
      <c r="P818" s="172">
        <v>798579.89352399996</v>
      </c>
      <c r="Q818" s="168">
        <v>0.17766920401759734</v>
      </c>
      <c r="R818" s="172">
        <v>688859.16534599999</v>
      </c>
      <c r="S818" s="168">
        <v>-0.13739480428667028</v>
      </c>
      <c r="T818" s="172">
        <v>719519.62184399995</v>
      </c>
      <c r="U818" s="168">
        <v>4.4509034706099654E-2</v>
      </c>
      <c r="V818" s="172">
        <v>312700.802196</v>
      </c>
      <c r="W818" s="173">
        <v>0.14288221762971531</v>
      </c>
      <c r="X818" s="172">
        <v>270304.42046400002</v>
      </c>
      <c r="Y818" s="173">
        <v>-0.13558130146857139</v>
      </c>
      <c r="Z818" s="172">
        <v>272816.73991399998</v>
      </c>
      <c r="AA818" s="173">
        <v>9.2944075634699072E-3</v>
      </c>
      <c r="AB818" s="172">
        <v>11639</v>
      </c>
      <c r="AC818" s="168">
        <v>-0.36355848349130293</v>
      </c>
      <c r="AD818" s="172">
        <v>10016</v>
      </c>
      <c r="AE818" s="168">
        <v>-0.1394449694990979</v>
      </c>
      <c r="AF818" s="172">
        <v>9683</v>
      </c>
      <c r="AG818" s="168">
        <v>-3.3246805111821084E-2</v>
      </c>
      <c r="AH818" s="171">
        <v>59.342204714162349</v>
      </c>
      <c r="AI818" s="171">
        <v>53.603943349595852</v>
      </c>
      <c r="AJ818" s="171">
        <v>54.652126672796278</v>
      </c>
      <c r="AK818" s="171">
        <v>68.137543571385436</v>
      </c>
      <c r="AL818" s="171">
        <v>59.987519882259619</v>
      </c>
      <c r="AM818" s="171">
        <v>57.866785451484382</v>
      </c>
      <c r="AN818" s="170">
        <v>56.697612481197858</v>
      </c>
      <c r="AO818" s="170">
        <v>56.90493640425165</v>
      </c>
      <c r="AP818" s="170">
        <v>54.589342651750414</v>
      </c>
      <c r="AQ818" s="170">
        <v>0</v>
      </c>
      <c r="AR818" s="170">
        <v>0</v>
      </c>
      <c r="AS818" s="170">
        <v>0</v>
      </c>
      <c r="AT818" s="6">
        <v>11000</v>
      </c>
      <c r="AU818" s="6">
        <v>10000</v>
      </c>
      <c r="AV818" s="6">
        <v>5000</v>
      </c>
    </row>
    <row r="819" spans="1:48" x14ac:dyDescent="0.25">
      <c r="A819" s="162">
        <v>816</v>
      </c>
      <c r="B819" s="3" t="s">
        <v>3148</v>
      </c>
      <c r="C819" s="3" t="s">
        <v>2176</v>
      </c>
      <c r="D819" s="28">
        <v>20000</v>
      </c>
      <c r="E819" s="25">
        <v>-11.11111</v>
      </c>
      <c r="F819" s="25">
        <v>-4.7619049999999996</v>
      </c>
      <c r="G819" s="25">
        <v>-3.8461539999999999</v>
      </c>
      <c r="H819" s="28">
        <v>1830472200000</v>
      </c>
      <c r="I819" s="51">
        <v>49.993960000000001</v>
      </c>
      <c r="J819" s="51">
        <v>12.73767</v>
      </c>
      <c r="K819" s="28">
        <v>400</v>
      </c>
      <c r="L819" s="28">
        <v>8932500</v>
      </c>
      <c r="M819" s="51">
        <v>8.0938891137191415</v>
      </c>
      <c r="N819" s="51">
        <v>1.5615103171758837</v>
      </c>
      <c r="O819" s="51">
        <v>0.44396370000000002</v>
      </c>
      <c r="P819" s="30">
        <v>374485.952024</v>
      </c>
      <c r="Q819" s="27" t="s">
        <v>2001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9">
        <v>68.851232173717349</v>
      </c>
      <c r="AO819" s="49">
        <v>65.934417004586621</v>
      </c>
      <c r="AP819" s="49">
        <v>65.39303250380317</v>
      </c>
      <c r="AQ819" s="49">
        <v>291.07160817614567</v>
      </c>
      <c r="AR819" s="49">
        <v>302.15848643919043</v>
      </c>
      <c r="AS819" s="49">
        <v>194.54061628886998</v>
      </c>
      <c r="AT819" s="28">
        <v>929.70500000000004</v>
      </c>
      <c r="AU819" s="28">
        <v>929.70500000000004</v>
      </c>
      <c r="AV819" s="28" t="s">
        <v>4748</v>
      </c>
    </row>
    <row r="820" spans="1:48" x14ac:dyDescent="0.25">
      <c r="A820" s="162">
        <v>817</v>
      </c>
      <c r="B820" s="3" t="s">
        <v>3151</v>
      </c>
      <c r="C820" s="3" t="s">
        <v>2176</v>
      </c>
      <c r="D820" s="6">
        <v>41500</v>
      </c>
      <c r="E820" s="171">
        <v>27.692309999999999</v>
      </c>
      <c r="F820" s="171">
        <v>3.2338309999999999</v>
      </c>
      <c r="G820" s="171">
        <v>29.6875</v>
      </c>
      <c r="H820" s="6">
        <v>235720000000</v>
      </c>
      <c r="I820" s="154">
        <v>5.68</v>
      </c>
      <c r="J820" s="154">
        <v>71.048950000000005</v>
      </c>
      <c r="K820" s="6">
        <v>605</v>
      </c>
      <c r="L820" s="6">
        <v>24995500</v>
      </c>
      <c r="M820" s="154">
        <v>6.1600118747216861</v>
      </c>
      <c r="N820" s="154">
        <v>1.4419098741048433</v>
      </c>
      <c r="O820" s="154" t="s">
        <v>4942</v>
      </c>
      <c r="P820" s="172">
        <v>215309.55607300001</v>
      </c>
      <c r="Q820" s="168">
        <v>-0.208306462441744</v>
      </c>
      <c r="R820" s="172">
        <v>264424.54858900001</v>
      </c>
      <c r="S820" s="168">
        <v>0.22811338898189781</v>
      </c>
      <c r="T820" s="172">
        <v>331276.76796500001</v>
      </c>
      <c r="U820" s="168">
        <v>0.25282153163437804</v>
      </c>
      <c r="V820" s="172">
        <v>12932.236402</v>
      </c>
      <c r="W820" s="173">
        <v>-0.43024210924475659</v>
      </c>
      <c r="X820" s="172">
        <v>20391.678986999999</v>
      </c>
      <c r="Y820" s="173">
        <v>0.57680994633274563</v>
      </c>
      <c r="Z820" s="172">
        <v>38268.321809000001</v>
      </c>
      <c r="AA820" s="173">
        <v>0.8766636054538044</v>
      </c>
      <c r="AB820" s="172">
        <v>2277</v>
      </c>
      <c r="AC820" s="168">
        <v>-0.43018018018018023</v>
      </c>
      <c r="AD820" s="172">
        <v>3590</v>
      </c>
      <c r="AE820" s="168">
        <v>0.5766359244620114</v>
      </c>
      <c r="AF820" s="172">
        <v>6737</v>
      </c>
      <c r="AG820" s="168">
        <v>0.8766016713091922</v>
      </c>
      <c r="AH820" s="171">
        <v>8.0766727017529316</v>
      </c>
      <c r="AI820" s="171">
        <v>12.280493551711364</v>
      </c>
      <c r="AJ820" s="171">
        <v>19.222906160016052</v>
      </c>
      <c r="AK820" s="171">
        <v>10.548658336242271</v>
      </c>
      <c r="AL820" s="171">
        <v>15.636451731606138</v>
      </c>
      <c r="AM820" s="171">
        <v>25.341889740473206</v>
      </c>
      <c r="AN820" s="170">
        <v>54.590455191012978</v>
      </c>
      <c r="AO820" s="170">
        <v>46.850113824550363</v>
      </c>
      <c r="AP820" s="170">
        <v>53.791202696660847</v>
      </c>
      <c r="AQ820" s="170">
        <v>16.133666510756512</v>
      </c>
      <c r="AR820" s="170">
        <v>7.218199714072103</v>
      </c>
      <c r="AS820" s="170">
        <v>16.516021805884424</v>
      </c>
      <c r="AT820" s="6">
        <v>2000</v>
      </c>
      <c r="AU820" s="6">
        <v>2000</v>
      </c>
      <c r="AV820" s="6">
        <v>2000</v>
      </c>
    </row>
    <row r="821" spans="1:48" x14ac:dyDescent="0.25">
      <c r="A821" s="162">
        <v>818</v>
      </c>
      <c r="B821" s="3" t="s">
        <v>483</v>
      </c>
      <c r="C821" s="3" t="s">
        <v>694</v>
      </c>
      <c r="D821" s="28" t="s">
        <v>4942</v>
      </c>
      <c r="E821" s="25" t="s">
        <v>4942</v>
      </c>
      <c r="F821" s="25" t="s">
        <v>4942</v>
      </c>
      <c r="G821" s="25" t="s">
        <v>4942</v>
      </c>
      <c r="H821" s="28" t="s">
        <v>4942</v>
      </c>
      <c r="I821" s="51">
        <v>7.8537999999999997</v>
      </c>
      <c r="J821" s="51">
        <v>67.005080000000007</v>
      </c>
      <c r="K821" s="28" t="s">
        <v>4942</v>
      </c>
      <c r="L821" s="28" t="s">
        <v>4942</v>
      </c>
      <c r="M821" s="51" t="s">
        <v>4942</v>
      </c>
      <c r="N821" s="51" t="s">
        <v>4942</v>
      </c>
      <c r="O821" s="51" t="s">
        <v>4942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4748</v>
      </c>
      <c r="U821" s="27" t="s">
        <v>4748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4748</v>
      </c>
      <c r="AA821" s="32" t="s">
        <v>4748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4748</v>
      </c>
      <c r="AG821" s="27" t="s">
        <v>4748</v>
      </c>
      <c r="AH821" s="25">
        <v>0.10946610023324678</v>
      </c>
      <c r="AI821" s="25">
        <v>-7.6278672801463792</v>
      </c>
      <c r="AJ821" s="25" t="s">
        <v>4748</v>
      </c>
      <c r="AK821" s="25">
        <v>0.13829823066978372</v>
      </c>
      <c r="AL821" s="25">
        <v>-9.5360355657466727</v>
      </c>
      <c r="AM821" s="25" t="s">
        <v>4748</v>
      </c>
      <c r="AN821" s="49">
        <v>7.9636755966845936</v>
      </c>
      <c r="AO821" s="49">
        <v>-6.1572122981880195</v>
      </c>
      <c r="AP821" s="49" t="s">
        <v>4748</v>
      </c>
      <c r="AQ821" s="49">
        <v>21.780657924805372</v>
      </c>
      <c r="AR821" s="49">
        <v>22.070935647162308</v>
      </c>
      <c r="AS821" s="49" t="s">
        <v>4748</v>
      </c>
      <c r="AT821" s="28">
        <v>0</v>
      </c>
      <c r="AU821" s="28">
        <v>0</v>
      </c>
      <c r="AV821" s="28" t="s">
        <v>4748</v>
      </c>
    </row>
    <row r="822" spans="1:48" x14ac:dyDescent="0.25">
      <c r="A822" s="162">
        <v>819</v>
      </c>
      <c r="B822" s="3" t="s">
        <v>484</v>
      </c>
      <c r="C822" s="3" t="s">
        <v>694</v>
      </c>
      <c r="D822" s="6">
        <v>13200</v>
      </c>
      <c r="E822" s="171">
        <v>-2.941176</v>
      </c>
      <c r="F822" s="171">
        <v>3.9370080000000001</v>
      </c>
      <c r="G822" s="171">
        <v>-2.69231</v>
      </c>
      <c r="H822" s="6">
        <v>586507653600</v>
      </c>
      <c r="I822" s="154">
        <v>44.432400000000001</v>
      </c>
      <c r="J822" s="154">
        <v>87.812809999999999</v>
      </c>
      <c r="K822" s="6">
        <v>749862.2</v>
      </c>
      <c r="L822" s="6">
        <v>9978644000</v>
      </c>
      <c r="M822" s="154">
        <v>8.0166630812039816</v>
      </c>
      <c r="N822" s="154">
        <v>1.019376821039629</v>
      </c>
      <c r="O822" s="154">
        <v>0.83040380000000003</v>
      </c>
      <c r="P822" s="172">
        <v>242134.63567600001</v>
      </c>
      <c r="Q822" s="168">
        <v>3.0024843017374847E-2</v>
      </c>
      <c r="R822" s="172">
        <v>281812.29606099997</v>
      </c>
      <c r="S822" s="168">
        <v>0.16386610810232272</v>
      </c>
      <c r="T822" s="172">
        <v>228189.19281199999</v>
      </c>
      <c r="U822" s="168">
        <v>-0.19027950163463744</v>
      </c>
      <c r="V822" s="172">
        <v>58776.132054000002</v>
      </c>
      <c r="W822" s="173">
        <v>0.15207858797002816</v>
      </c>
      <c r="X822" s="172">
        <v>43788.962688</v>
      </c>
      <c r="Y822" s="173">
        <v>-0.2549873365642823</v>
      </c>
      <c r="Z822" s="172">
        <v>87538.559301000001</v>
      </c>
      <c r="AA822" s="173">
        <v>0.99910100462345997</v>
      </c>
      <c r="AB822" s="172">
        <v>1554.8344313043481</v>
      </c>
      <c r="AC822" s="168">
        <v>-0.45566229712114859</v>
      </c>
      <c r="AD822" s="172">
        <v>893.04347826086962</v>
      </c>
      <c r="AE822" s="168">
        <v>-0.42563435676447114</v>
      </c>
      <c r="AF822" s="172">
        <v>1727.3401391304351</v>
      </c>
      <c r="AG822" s="168">
        <v>0.93421729308666035</v>
      </c>
      <c r="AH822" s="171">
        <v>12.000408709763546</v>
      </c>
      <c r="AI822" s="171">
        <v>7.5312089658341836</v>
      </c>
      <c r="AJ822" s="171">
        <v>12.169911973768771</v>
      </c>
      <c r="AK822" s="171">
        <v>16.730836641892733</v>
      </c>
      <c r="AL822" s="171">
        <v>9.2343240633199493</v>
      </c>
      <c r="AM822" s="171">
        <v>15.137974851811261</v>
      </c>
      <c r="AN822" s="170">
        <v>34.433889001144713</v>
      </c>
      <c r="AO822" s="170">
        <v>33.563878762950083</v>
      </c>
      <c r="AP822" s="170">
        <v>23.8012927298211</v>
      </c>
      <c r="AQ822" s="170">
        <v>2.6471780993609113</v>
      </c>
      <c r="AR822" s="170">
        <v>0.97945665437400764</v>
      </c>
      <c r="AS822" s="170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62">
        <v>820</v>
      </c>
      <c r="B823" s="3" t="s">
        <v>3154</v>
      </c>
      <c r="C823" s="3" t="s">
        <v>2176</v>
      </c>
      <c r="D823" s="28">
        <v>20900</v>
      </c>
      <c r="E823" s="25">
        <v>-20.229009999999999</v>
      </c>
      <c r="F823" s="25">
        <v>12.365589999999999</v>
      </c>
      <c r="G823" s="25">
        <v>-30.33333</v>
      </c>
      <c r="H823" s="28">
        <v>115995000000</v>
      </c>
      <c r="I823" s="51">
        <v>5.55</v>
      </c>
      <c r="J823" s="51">
        <v>87.524860000000004</v>
      </c>
      <c r="K823" s="28">
        <v>1875</v>
      </c>
      <c r="L823" s="28">
        <v>44731500</v>
      </c>
      <c r="M823" s="51">
        <v>5.9039548022598867</v>
      </c>
      <c r="N823" s="51">
        <v>0.72870387931564606</v>
      </c>
      <c r="O823" s="51" t="s">
        <v>4942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9">
        <v>41.198887580428298</v>
      </c>
      <c r="AO823" s="49">
        <v>16.283551383846394</v>
      </c>
      <c r="AP823" s="49">
        <v>47.558108938430166</v>
      </c>
      <c r="AQ823" s="49">
        <v>1.4279104036900783</v>
      </c>
      <c r="AR823" s="49">
        <v>5.960298235504542</v>
      </c>
      <c r="AS823" s="49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62">
        <v>821</v>
      </c>
      <c r="B824" s="3" t="s">
        <v>4962</v>
      </c>
      <c r="C824" s="3" t="s">
        <v>2176</v>
      </c>
      <c r="D824" s="28">
        <v>7700</v>
      </c>
      <c r="E824" s="25">
        <v>-6.0975609999999998</v>
      </c>
      <c r="F824" s="25">
        <v>4.0540539999999998</v>
      </c>
      <c r="G824" s="25" t="s">
        <v>4942</v>
      </c>
      <c r="H824" s="28">
        <v>104720000000</v>
      </c>
      <c r="I824" s="51">
        <v>13.6</v>
      </c>
      <c r="J824" s="51">
        <v>100</v>
      </c>
      <c r="K824" s="28">
        <v>40</v>
      </c>
      <c r="L824" s="28">
        <v>338500</v>
      </c>
      <c r="M824" s="51">
        <v>2.7858176555716354</v>
      </c>
      <c r="N824" s="51">
        <v>0.50240018447141488</v>
      </c>
      <c r="O824" s="51" t="s">
        <v>4942</v>
      </c>
      <c r="P824" s="30" t="s">
        <v>2001</v>
      </c>
      <c r="Q824" s="27" t="s">
        <v>2001</v>
      </c>
      <c r="R824" s="30" t="s">
        <v>2001</v>
      </c>
      <c r="S824" s="27" t="s">
        <v>2001</v>
      </c>
      <c r="T824" s="30" t="s">
        <v>2001</v>
      </c>
      <c r="U824" s="27" t="s">
        <v>2001</v>
      </c>
      <c r="V824" s="30" t="s">
        <v>2001</v>
      </c>
      <c r="W824" s="32" t="s">
        <v>2001</v>
      </c>
      <c r="X824" s="30" t="s">
        <v>2001</v>
      </c>
      <c r="Y824" s="32" t="s">
        <v>2001</v>
      </c>
      <c r="Z824" s="30" t="s">
        <v>2001</v>
      </c>
      <c r="AA824" s="32" t="s">
        <v>2001</v>
      </c>
      <c r="AB824" s="30" t="s">
        <v>2001</v>
      </c>
      <c r="AC824" s="27" t="s">
        <v>2001</v>
      </c>
      <c r="AD824" s="30" t="s">
        <v>2001</v>
      </c>
      <c r="AE824" s="27" t="s">
        <v>2001</v>
      </c>
      <c r="AF824" s="30" t="s">
        <v>2001</v>
      </c>
      <c r="AG824" s="27" t="s">
        <v>2001</v>
      </c>
      <c r="AH824" s="25" t="s">
        <v>2001</v>
      </c>
      <c r="AI824" s="25" t="s">
        <v>2001</v>
      </c>
      <c r="AJ824" s="25" t="s">
        <v>2001</v>
      </c>
      <c r="AK824" s="25" t="s">
        <v>2001</v>
      </c>
      <c r="AL824" s="25" t="s">
        <v>2001</v>
      </c>
      <c r="AM824" s="25" t="s">
        <v>2001</v>
      </c>
      <c r="AN824" s="49" t="s">
        <v>2001</v>
      </c>
      <c r="AO824" s="49" t="s">
        <v>2001</v>
      </c>
      <c r="AP824" s="49" t="s">
        <v>2001</v>
      </c>
      <c r="AQ824" s="49" t="s">
        <v>2001</v>
      </c>
      <c r="AR824" s="49" t="s">
        <v>2001</v>
      </c>
      <c r="AS824" s="49" t="s">
        <v>2001</v>
      </c>
      <c r="AT824" s="28" t="s">
        <v>2001</v>
      </c>
      <c r="AU824" s="28" t="s">
        <v>2001</v>
      </c>
      <c r="AV824" s="28" t="s">
        <v>2001</v>
      </c>
    </row>
    <row r="825" spans="1:48" x14ac:dyDescent="0.25">
      <c r="A825" s="162">
        <v>822</v>
      </c>
      <c r="B825" s="3" t="s">
        <v>485</v>
      </c>
      <c r="C825" s="3" t="s">
        <v>694</v>
      </c>
      <c r="D825" s="6">
        <v>12300</v>
      </c>
      <c r="E825" s="171">
        <v>-7.5187970000000002</v>
      </c>
      <c r="F825" s="171">
        <v>-22.64151</v>
      </c>
      <c r="G825" s="171">
        <v>-23.54054</v>
      </c>
      <c r="H825" s="6">
        <v>69956951100</v>
      </c>
      <c r="I825" s="154">
        <v>5.6875499999999999</v>
      </c>
      <c r="J825" s="154">
        <v>67.898799999999994</v>
      </c>
      <c r="K825" s="6">
        <v>8245</v>
      </c>
      <c r="L825" s="6">
        <v>107429000</v>
      </c>
      <c r="M825" s="154">
        <v>5.7517136555127157</v>
      </c>
      <c r="N825" s="154">
        <v>0.9594048154301269</v>
      </c>
      <c r="O825" s="154">
        <v>0.36639899999999997</v>
      </c>
      <c r="P825" s="172">
        <v>121052.305026</v>
      </c>
      <c r="Q825" s="168">
        <v>0.23139520469322394</v>
      </c>
      <c r="R825" s="172">
        <v>169786.36266899999</v>
      </c>
      <c r="S825" s="168">
        <v>0.40258677959525624</v>
      </c>
      <c r="T825" s="172">
        <v>137268.01936499999</v>
      </c>
      <c r="U825" s="168">
        <v>-0.19152506003909633</v>
      </c>
      <c r="V825" s="172">
        <v>8833.6389990000007</v>
      </c>
      <c r="W825" s="173">
        <v>0.76591817823327468</v>
      </c>
      <c r="X825" s="172">
        <v>9009.0811400000002</v>
      </c>
      <c r="Y825" s="173">
        <v>1.9860687200355498E-2</v>
      </c>
      <c r="Z825" s="172">
        <v>15198.740674999999</v>
      </c>
      <c r="AA825" s="173">
        <v>0.6870467075180543</v>
      </c>
      <c r="AB825" s="172">
        <v>1584.0558592885375</v>
      </c>
      <c r="AC825" s="168">
        <v>0.76548957004405294</v>
      </c>
      <c r="AD825" s="172">
        <v>1328.0632411067195</v>
      </c>
      <c r="AE825" s="168">
        <v>-0.16160580239688926</v>
      </c>
      <c r="AF825" s="172">
        <v>2225.217391304348</v>
      </c>
      <c r="AG825" s="168">
        <v>0.67553571428571424</v>
      </c>
      <c r="AH825" s="171">
        <v>5.5022901542982563</v>
      </c>
      <c r="AI825" s="171">
        <v>5.9143394465808283</v>
      </c>
      <c r="AJ825" s="171">
        <v>9.2345592577198286</v>
      </c>
      <c r="AK825" s="171">
        <v>17.216484652664153</v>
      </c>
      <c r="AL825" s="171">
        <v>14.487460995318285</v>
      </c>
      <c r="AM825" s="171">
        <v>20.572568757187636</v>
      </c>
      <c r="AN825" s="170">
        <v>11.287600291514666</v>
      </c>
      <c r="AO825" s="170">
        <v>12.723053229612624</v>
      </c>
      <c r="AP825" s="170">
        <v>14.278261484843258</v>
      </c>
      <c r="AQ825" s="170">
        <v>55.833289133332499</v>
      </c>
      <c r="AR825" s="170">
        <v>56.893338892781095</v>
      </c>
      <c r="AS825" s="170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62">
        <v>823</v>
      </c>
      <c r="B826" s="3" t="s">
        <v>3157</v>
      </c>
      <c r="C826" s="3" t="s">
        <v>2176</v>
      </c>
      <c r="D826" s="28">
        <v>10500</v>
      </c>
      <c r="E826" s="25">
        <v>0</v>
      </c>
      <c r="F826" s="25">
        <v>5</v>
      </c>
      <c r="G826" s="25">
        <v>2.941176</v>
      </c>
      <c r="H826" s="28">
        <v>425250000000</v>
      </c>
      <c r="I826" s="51">
        <v>40.5</v>
      </c>
      <c r="J826" s="51">
        <v>22.018419999999999</v>
      </c>
      <c r="K826" s="28">
        <v>5100</v>
      </c>
      <c r="L826" s="28">
        <v>53582500</v>
      </c>
      <c r="M826" s="51">
        <v>10.892116182572614</v>
      </c>
      <c r="N826" s="51">
        <v>1.7464919835112724</v>
      </c>
      <c r="O826" s="51" t="s">
        <v>4942</v>
      </c>
      <c r="P826" s="30" t="s">
        <v>4748</v>
      </c>
      <c r="Q826" s="27" t="s">
        <v>2001</v>
      </c>
      <c r="R826" s="30">
        <v>195219.95409099999</v>
      </c>
      <c r="S826" s="27" t="s">
        <v>2001</v>
      </c>
      <c r="T826" s="30">
        <v>191780.847568</v>
      </c>
      <c r="U826" s="27">
        <v>-1.7616572747460472E-2</v>
      </c>
      <c r="V826" s="30" t="s">
        <v>4748</v>
      </c>
      <c r="W826" s="32" t="s">
        <v>2001</v>
      </c>
      <c r="X826" s="30">
        <v>25210.354281</v>
      </c>
      <c r="Y826" s="32" t="s">
        <v>2001</v>
      </c>
      <c r="Z826" s="30">
        <v>34704.742853999996</v>
      </c>
      <c r="AA826" s="32">
        <v>0.37660670957549869</v>
      </c>
      <c r="AB826" s="30" t="s">
        <v>4748</v>
      </c>
      <c r="AC826" s="27" t="s">
        <v>2001</v>
      </c>
      <c r="AD826" s="30">
        <v>700.27295200000003</v>
      </c>
      <c r="AE826" s="27" t="s">
        <v>2001</v>
      </c>
      <c r="AF826" s="30">
        <v>964</v>
      </c>
      <c r="AG826" s="27">
        <v>0.37660607516938616</v>
      </c>
      <c r="AH826" s="25" t="s">
        <v>4748</v>
      </c>
      <c r="AI826" s="25" t="s">
        <v>4748</v>
      </c>
      <c r="AJ826" s="25">
        <v>2.9950861609770967</v>
      </c>
      <c r="AK826" s="25" t="s">
        <v>4748</v>
      </c>
      <c r="AL826" s="25" t="s">
        <v>4748</v>
      </c>
      <c r="AM826" s="25">
        <v>17.123266640280708</v>
      </c>
      <c r="AN826" s="49" t="s">
        <v>4748</v>
      </c>
      <c r="AO826" s="49">
        <v>67.42167396046321</v>
      </c>
      <c r="AP826" s="49">
        <v>66.200128820988709</v>
      </c>
      <c r="AQ826" s="49" t="s">
        <v>4748</v>
      </c>
      <c r="AR826" s="49">
        <v>407.78653384488149</v>
      </c>
      <c r="AS826" s="49">
        <v>334.51743604250476</v>
      </c>
      <c r="AT826" s="28" t="s">
        <v>4748</v>
      </c>
      <c r="AU826" s="28" t="s">
        <v>4748</v>
      </c>
      <c r="AV826" s="28" t="s">
        <v>4748</v>
      </c>
    </row>
    <row r="827" spans="1:48" x14ac:dyDescent="0.25">
      <c r="A827" s="162">
        <v>824</v>
      </c>
      <c r="B827" s="3" t="s">
        <v>486</v>
      </c>
      <c r="C827" s="3" t="s">
        <v>694</v>
      </c>
      <c r="D827" s="28">
        <v>26200</v>
      </c>
      <c r="E827" s="25">
        <v>-5.7553960000000002</v>
      </c>
      <c r="F827" s="25">
        <v>-6.4285709999999998</v>
      </c>
      <c r="G827" s="25">
        <v>4.8</v>
      </c>
      <c r="H827" s="28">
        <v>586837398800</v>
      </c>
      <c r="I827" s="51">
        <v>22.39837</v>
      </c>
      <c r="J827" s="51">
        <v>48.37388</v>
      </c>
      <c r="K827" s="28">
        <v>955</v>
      </c>
      <c r="L827" s="28">
        <v>25422000</v>
      </c>
      <c r="M827" s="51">
        <v>10.029551483924125</v>
      </c>
      <c r="N827" s="51">
        <v>1.9249196950409644</v>
      </c>
      <c r="O827" s="51">
        <v>0.44366840000000002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9">
        <v>24.836217691625784</v>
      </c>
      <c r="AO827" s="49">
        <v>27.322410132661922</v>
      </c>
      <c r="AP827" s="49">
        <v>22.086569933843382</v>
      </c>
      <c r="AQ827" s="49">
        <v>0</v>
      </c>
      <c r="AR827" s="49">
        <v>40.548340098078917</v>
      </c>
      <c r="AS827" s="49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62">
        <v>825</v>
      </c>
      <c r="B828" s="3" t="s">
        <v>487</v>
      </c>
      <c r="C828" s="3" t="s">
        <v>694</v>
      </c>
      <c r="D828" s="28" t="s">
        <v>4942</v>
      </c>
      <c r="E828" s="25" t="s">
        <v>4942</v>
      </c>
      <c r="F828" s="25" t="s">
        <v>4942</v>
      </c>
      <c r="G828" s="25" t="s">
        <v>4942</v>
      </c>
      <c r="H828" s="28" t="s">
        <v>4942</v>
      </c>
      <c r="I828" s="51">
        <v>15.731259999999999</v>
      </c>
      <c r="J828" s="51">
        <v>24.333860000000001</v>
      </c>
      <c r="K828" s="28">
        <v>0</v>
      </c>
      <c r="L828" s="28" t="s">
        <v>4942</v>
      </c>
      <c r="M828" s="51" t="s">
        <v>4942</v>
      </c>
      <c r="N828" s="51" t="s">
        <v>4942</v>
      </c>
      <c r="O828" s="51" t="s">
        <v>4942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9">
        <v>19.68704368281503</v>
      </c>
      <c r="AO828" s="49">
        <v>18.026194111087158</v>
      </c>
      <c r="AP828" s="49">
        <v>17.543974773892089</v>
      </c>
      <c r="AQ828" s="49">
        <v>31.634329252474693</v>
      </c>
      <c r="AR828" s="49">
        <v>0.53327286344679059</v>
      </c>
      <c r="AS828" s="49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62">
        <v>826</v>
      </c>
      <c r="B829" s="3" t="s">
        <v>488</v>
      </c>
      <c r="C829" s="3" t="s">
        <v>694</v>
      </c>
      <c r="D829" s="28">
        <v>6800</v>
      </c>
      <c r="E829" s="25">
        <v>-9.3333329999999997</v>
      </c>
      <c r="F829" s="25">
        <v>-33.333329999999997</v>
      </c>
      <c r="G829" s="25">
        <v>-27.592600000000001</v>
      </c>
      <c r="H829" s="28">
        <v>15639007199.999998</v>
      </c>
      <c r="I829" s="51">
        <v>2.2998499999999997</v>
      </c>
      <c r="J829" s="51">
        <v>51.701970000000003</v>
      </c>
      <c r="K829" s="28">
        <v>180</v>
      </c>
      <c r="L829" s="28">
        <v>1332500</v>
      </c>
      <c r="M829" s="51">
        <v>4.2150880970110123</v>
      </c>
      <c r="N829" s="51">
        <v>0.62850279410457754</v>
      </c>
      <c r="O829" s="51" t="s">
        <v>4942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9">
        <v>9.1257634376726404</v>
      </c>
      <c r="AO829" s="49">
        <v>9.4057951974941041</v>
      </c>
      <c r="AP829" s="49">
        <v>7.6370925722419774</v>
      </c>
      <c r="AQ829" s="49">
        <v>297.8939641857491</v>
      </c>
      <c r="AR829" s="49">
        <v>252.56834449559108</v>
      </c>
      <c r="AS829" s="49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62">
        <v>827</v>
      </c>
      <c r="B830" s="3" t="s">
        <v>489</v>
      </c>
      <c r="C830" s="3" t="s">
        <v>694</v>
      </c>
      <c r="D830" s="28">
        <v>7500</v>
      </c>
      <c r="E830" s="25">
        <v>-2.5974029999999999</v>
      </c>
      <c r="F830" s="25">
        <v>4.1666670000000003</v>
      </c>
      <c r="G830" s="25">
        <v>-19.44444</v>
      </c>
      <c r="H830" s="28">
        <v>112886437500</v>
      </c>
      <c r="I830" s="51">
        <v>15.05153</v>
      </c>
      <c r="J830" s="51">
        <v>59.800330000000002</v>
      </c>
      <c r="K830" s="28">
        <v>5860</v>
      </c>
      <c r="L830" s="28">
        <v>45518500</v>
      </c>
      <c r="M830" s="51">
        <v>4.1848384021135763</v>
      </c>
      <c r="N830" s="51">
        <v>0.633343626552058</v>
      </c>
      <c r="O830" s="51">
        <v>0.4692096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9">
        <v>19.029353710142516</v>
      </c>
      <c r="AO830" s="49">
        <v>19.583958613795073</v>
      </c>
      <c r="AP830" s="49">
        <v>39.211455275693162</v>
      </c>
      <c r="AQ830" s="49">
        <v>10.902416465871742</v>
      </c>
      <c r="AR830" s="49">
        <v>0</v>
      </c>
      <c r="AS830" s="49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62">
        <v>828</v>
      </c>
      <c r="B831" s="3" t="s">
        <v>490</v>
      </c>
      <c r="C831" s="3" t="s">
        <v>694</v>
      </c>
      <c r="D831" s="28">
        <v>32000</v>
      </c>
      <c r="E831" s="25">
        <v>-8.5714290000000002</v>
      </c>
      <c r="F831" s="25">
        <v>-8.0459770000000006</v>
      </c>
      <c r="G831" s="25">
        <v>-9.8591549999999994</v>
      </c>
      <c r="H831" s="28">
        <v>97329344000.000015</v>
      </c>
      <c r="I831" s="51">
        <v>3.0415399999999999</v>
      </c>
      <c r="J831" s="51">
        <v>31.259540000000001</v>
      </c>
      <c r="K831" s="28">
        <v>130</v>
      </c>
      <c r="L831" s="28">
        <v>4173000</v>
      </c>
      <c r="M831" s="51">
        <v>9.6864083769648204</v>
      </c>
      <c r="N831" s="51">
        <v>1.6622077457775239</v>
      </c>
      <c r="O831" s="51" t="s">
        <v>4942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9">
        <v>19.637527713648652</v>
      </c>
      <c r="AO831" s="49">
        <v>20.244231309113669</v>
      </c>
      <c r="AP831" s="49">
        <v>22.607235442875318</v>
      </c>
      <c r="AQ831" s="49">
        <v>0.85738169419004684</v>
      </c>
      <c r="AR831" s="49">
        <v>0</v>
      </c>
      <c r="AS831" s="49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62">
        <v>829</v>
      </c>
      <c r="B832" s="3" t="s">
        <v>3160</v>
      </c>
      <c r="C832" s="3" t="s">
        <v>2176</v>
      </c>
      <c r="D832" s="28">
        <v>32000</v>
      </c>
      <c r="E832" s="25">
        <v>-3.030303</v>
      </c>
      <c r="F832" s="25">
        <v>-11.11111</v>
      </c>
      <c r="G832" s="25">
        <v>-1.0979020000000001E-2</v>
      </c>
      <c r="H832" s="28">
        <v>537600000000</v>
      </c>
      <c r="I832" s="51">
        <v>16.8</v>
      </c>
      <c r="J832" s="51">
        <v>36.030949999999997</v>
      </c>
      <c r="K832" s="28">
        <v>2340</v>
      </c>
      <c r="L832" s="28">
        <v>80988500</v>
      </c>
      <c r="M832" s="51">
        <v>9.3384593068368975</v>
      </c>
      <c r="N832" s="51">
        <v>1.7986660243897157</v>
      </c>
      <c r="O832" s="51" t="s">
        <v>4942</v>
      </c>
      <c r="P832" s="30" t="s">
        <v>4748</v>
      </c>
      <c r="Q832" s="27" t="s">
        <v>2001</v>
      </c>
      <c r="R832" s="30">
        <v>905503.12449399999</v>
      </c>
      <c r="S832" s="27" t="s">
        <v>2001</v>
      </c>
      <c r="T832" s="30">
        <v>889903.67272799998</v>
      </c>
      <c r="U832" s="27">
        <v>-1.7227385907383888E-2</v>
      </c>
      <c r="V832" s="30" t="s">
        <v>4748</v>
      </c>
      <c r="W832" s="32" t="s">
        <v>2001</v>
      </c>
      <c r="X832" s="30">
        <v>74215.748640000005</v>
      </c>
      <c r="Y832" s="32" t="s">
        <v>2001</v>
      </c>
      <c r="Z832" s="30">
        <v>57765.181270000001</v>
      </c>
      <c r="AA832" s="32">
        <v>-0.22165871356761677</v>
      </c>
      <c r="AB832" s="30" t="s">
        <v>4748</v>
      </c>
      <c r="AC832" s="27" t="s">
        <v>2001</v>
      </c>
      <c r="AD832" s="30">
        <v>11418</v>
      </c>
      <c r="AE832" s="27" t="s">
        <v>2001</v>
      </c>
      <c r="AF832" s="30">
        <v>8887</v>
      </c>
      <c r="AG832" s="27">
        <v>-0.22166754247679102</v>
      </c>
      <c r="AH832" s="25" t="s">
        <v>4748</v>
      </c>
      <c r="AI832" s="25" t="s">
        <v>4748</v>
      </c>
      <c r="AJ832" s="25">
        <v>12.447364544340376</v>
      </c>
      <c r="AK832" s="25" t="s">
        <v>4748</v>
      </c>
      <c r="AL832" s="25" t="s">
        <v>4748</v>
      </c>
      <c r="AM832" s="25">
        <v>19.407168363248342</v>
      </c>
      <c r="AN832" s="49" t="s">
        <v>4748</v>
      </c>
      <c r="AO832" s="49">
        <v>16.780662102398615</v>
      </c>
      <c r="AP832" s="49">
        <v>16.356587885382279</v>
      </c>
      <c r="AQ832" s="49" t="s">
        <v>4748</v>
      </c>
      <c r="AR832" s="49">
        <v>17.908783111997987</v>
      </c>
      <c r="AS832" s="49">
        <v>11.05325772617066</v>
      </c>
      <c r="AT832" s="28" t="s">
        <v>4748</v>
      </c>
      <c r="AU832" s="28" t="s">
        <v>4748</v>
      </c>
      <c r="AV832" s="28">
        <v>2000</v>
      </c>
    </row>
    <row r="833" spans="1:48" x14ac:dyDescent="0.25">
      <c r="A833" s="162">
        <v>830</v>
      </c>
      <c r="B833" s="3" t="s">
        <v>491</v>
      </c>
      <c r="C833" s="3" t="s">
        <v>694</v>
      </c>
      <c r="D833" s="28">
        <v>700</v>
      </c>
      <c r="E833" s="25">
        <v>-12.5</v>
      </c>
      <c r="F833" s="25">
        <v>0</v>
      </c>
      <c r="G833" s="25">
        <v>-46.153849999999998</v>
      </c>
      <c r="H833" s="28">
        <v>19303543000</v>
      </c>
      <c r="I833" s="51">
        <v>27.57649</v>
      </c>
      <c r="J833" s="51">
        <v>58.103650000000002</v>
      </c>
      <c r="K833" s="28">
        <v>273800</v>
      </c>
      <c r="L833" s="28">
        <v>206600500</v>
      </c>
      <c r="M833" s="51" t="s">
        <v>4942</v>
      </c>
      <c r="N833" s="51">
        <v>7.2432546688946997E-2</v>
      </c>
      <c r="O833" s="51">
        <v>0.81041909999999995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9">
        <v>11.586040574067646</v>
      </c>
      <c r="AO833" s="49">
        <v>8.8415079500284932</v>
      </c>
      <c r="AP833" s="49">
        <v>10.972048712642035</v>
      </c>
      <c r="AQ833" s="49">
        <v>24.653753431527992</v>
      </c>
      <c r="AR833" s="49">
        <v>29.143501250097977</v>
      </c>
      <c r="AS833" s="49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62">
        <v>831</v>
      </c>
      <c r="B834" s="3" t="s">
        <v>4056</v>
      </c>
      <c r="C834" s="3" t="s">
        <v>2176</v>
      </c>
      <c r="D834" s="6">
        <v>55000</v>
      </c>
      <c r="E834" s="171">
        <v>35.245899999999999</v>
      </c>
      <c r="F834" s="171">
        <v>75.531909999999996</v>
      </c>
      <c r="G834" s="171">
        <v>132.26349999999999</v>
      </c>
      <c r="H834" s="6">
        <v>564195170000</v>
      </c>
      <c r="I834" s="154">
        <v>10.258089999999999</v>
      </c>
      <c r="J834" s="154">
        <v>28.133649999999999</v>
      </c>
      <c r="K834" s="6">
        <v>2570</v>
      </c>
      <c r="L834" s="6">
        <v>121107000</v>
      </c>
      <c r="M834" s="154">
        <v>9.9824310955106981</v>
      </c>
      <c r="N834" s="154">
        <v>5.441890424822815</v>
      </c>
      <c r="O834" s="154" t="s">
        <v>4942</v>
      </c>
      <c r="P834" s="172" t="s">
        <v>4748</v>
      </c>
      <c r="Q834" s="168" t="s">
        <v>2001</v>
      </c>
      <c r="R834" s="172">
        <v>100815.204</v>
      </c>
      <c r="S834" s="168" t="s">
        <v>2001</v>
      </c>
      <c r="T834" s="172">
        <v>173129.47500000001</v>
      </c>
      <c r="U834" s="168">
        <v>0.71729529010326665</v>
      </c>
      <c r="V834" s="172" t="s">
        <v>4748</v>
      </c>
      <c r="W834" s="173" t="s">
        <v>2001</v>
      </c>
      <c r="X834" s="172">
        <v>12742.704</v>
      </c>
      <c r="Y834" s="173" t="s">
        <v>2001</v>
      </c>
      <c r="Z834" s="172">
        <v>51043.485000000001</v>
      </c>
      <c r="AA834" s="173">
        <v>3.0057027927510522</v>
      </c>
      <c r="AB834" s="172" t="s">
        <v>4748</v>
      </c>
      <c r="AC834" s="168" t="s">
        <v>2001</v>
      </c>
      <c r="AD834" s="172">
        <v>2329</v>
      </c>
      <c r="AE834" s="168" t="s">
        <v>2001</v>
      </c>
      <c r="AF834" s="172">
        <v>9330</v>
      </c>
      <c r="AG834" s="168">
        <v>3.0060111635895232</v>
      </c>
      <c r="AH834" s="171" t="s">
        <v>4748</v>
      </c>
      <c r="AI834" s="171" t="s">
        <v>4748</v>
      </c>
      <c r="AJ834" s="171">
        <v>54.150010164368382</v>
      </c>
      <c r="AK834" s="171" t="s">
        <v>4748</v>
      </c>
      <c r="AL834" s="171" t="s">
        <v>4748</v>
      </c>
      <c r="AM834" s="171">
        <v>69.513402972046634</v>
      </c>
      <c r="AN834" s="170" t="s">
        <v>4748</v>
      </c>
      <c r="AO834" s="170">
        <v>35.570489943163729</v>
      </c>
      <c r="AP834" s="170">
        <v>44.505201670599412</v>
      </c>
      <c r="AQ834" s="170" t="s">
        <v>4748</v>
      </c>
      <c r="AR834" s="170">
        <v>1.3874256584536959</v>
      </c>
      <c r="AS834" s="170">
        <v>0</v>
      </c>
      <c r="AT834" s="6" t="s">
        <v>4748</v>
      </c>
      <c r="AU834" s="6" t="s">
        <v>4748</v>
      </c>
      <c r="AV834" s="6">
        <v>1000</v>
      </c>
    </row>
    <row r="835" spans="1:48" x14ac:dyDescent="0.25">
      <c r="A835" s="162">
        <v>832</v>
      </c>
      <c r="B835" s="3" t="s">
        <v>3163</v>
      </c>
      <c r="C835" s="3" t="s">
        <v>2176</v>
      </c>
      <c r="D835" s="6" t="s">
        <v>4942</v>
      </c>
      <c r="E835" s="171" t="s">
        <v>4942</v>
      </c>
      <c r="F835" s="171" t="s">
        <v>4942</v>
      </c>
      <c r="G835" s="171" t="s">
        <v>4942</v>
      </c>
      <c r="H835" s="6" t="s">
        <v>4942</v>
      </c>
      <c r="I835" s="154">
        <v>3.2235999999999998</v>
      </c>
      <c r="J835" s="154">
        <v>90.681229999999999</v>
      </c>
      <c r="K835" s="6">
        <v>0</v>
      </c>
      <c r="L835" s="6" t="s">
        <v>4942</v>
      </c>
      <c r="M835" s="154" t="s">
        <v>4942</v>
      </c>
      <c r="N835" s="154" t="s">
        <v>4942</v>
      </c>
      <c r="O835" s="154" t="s">
        <v>4942</v>
      </c>
      <c r="P835" s="172" t="s">
        <v>4748</v>
      </c>
      <c r="Q835" s="168" t="s">
        <v>2001</v>
      </c>
      <c r="R835" s="172">
        <v>72331.879285999996</v>
      </c>
      <c r="S835" s="168" t="s">
        <v>2001</v>
      </c>
      <c r="T835" s="172" t="s">
        <v>4748</v>
      </c>
      <c r="U835" s="168" t="s">
        <v>4748</v>
      </c>
      <c r="V835" s="172" t="s">
        <v>4748</v>
      </c>
      <c r="W835" s="173" t="s">
        <v>2001</v>
      </c>
      <c r="X835" s="172">
        <v>3081.0572550000002</v>
      </c>
      <c r="Y835" s="173" t="s">
        <v>2001</v>
      </c>
      <c r="Z835" s="172" t="s">
        <v>4748</v>
      </c>
      <c r="AA835" s="173" t="s">
        <v>4748</v>
      </c>
      <c r="AB835" s="172" t="s">
        <v>4748</v>
      </c>
      <c r="AC835" s="168" t="s">
        <v>2001</v>
      </c>
      <c r="AD835" s="172">
        <v>955.78</v>
      </c>
      <c r="AE835" s="168" t="s">
        <v>2001</v>
      </c>
      <c r="AF835" s="172" t="s">
        <v>4748</v>
      </c>
      <c r="AG835" s="168" t="s">
        <v>4748</v>
      </c>
      <c r="AH835" s="171" t="s">
        <v>4748</v>
      </c>
      <c r="AI835" s="171" t="s">
        <v>4748</v>
      </c>
      <c r="AJ835" s="171" t="s">
        <v>4748</v>
      </c>
      <c r="AK835" s="171" t="s">
        <v>4748</v>
      </c>
      <c r="AL835" s="171" t="s">
        <v>4748</v>
      </c>
      <c r="AM835" s="171" t="s">
        <v>4748</v>
      </c>
      <c r="AN835" s="170" t="s">
        <v>4748</v>
      </c>
      <c r="AO835" s="170">
        <v>4.0628890497648058</v>
      </c>
      <c r="AP835" s="170" t="s">
        <v>4748</v>
      </c>
      <c r="AQ835" s="170" t="s">
        <v>4748</v>
      </c>
      <c r="AR835" s="170">
        <v>0</v>
      </c>
      <c r="AS835" s="170" t="s">
        <v>4748</v>
      </c>
      <c r="AT835" s="6" t="s">
        <v>4748</v>
      </c>
      <c r="AU835" s="6" t="s">
        <v>4748</v>
      </c>
      <c r="AV835" s="6" t="s">
        <v>4748</v>
      </c>
    </row>
    <row r="836" spans="1:48" x14ac:dyDescent="0.25">
      <c r="A836" s="162">
        <v>833</v>
      </c>
      <c r="B836" s="3" t="s">
        <v>187</v>
      </c>
      <c r="C836" s="3" t="s">
        <v>1</v>
      </c>
      <c r="D836" s="28">
        <v>6550</v>
      </c>
      <c r="E836" s="25">
        <v>-13.81579</v>
      </c>
      <c r="F836" s="25">
        <v>9.1666670000000003</v>
      </c>
      <c r="G836" s="25">
        <v>-54.603960000000001</v>
      </c>
      <c r="H836" s="28">
        <v>1192099135400</v>
      </c>
      <c r="I836" s="51">
        <v>181.9999</v>
      </c>
      <c r="J836" s="51">
        <v>69.884820000000005</v>
      </c>
      <c r="K836" s="28">
        <v>513858</v>
      </c>
      <c r="L836" s="28">
        <v>3750350000</v>
      </c>
      <c r="M836" s="51" t="s">
        <v>4942</v>
      </c>
      <c r="N836" s="51">
        <v>0.40122118166940862</v>
      </c>
      <c r="O836" s="51">
        <v>1.1879440000000001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9">
        <v>7.7647370966222651</v>
      </c>
      <c r="AO836" s="49">
        <v>11.324330088484846</v>
      </c>
      <c r="AP836" s="49">
        <v>10.843494297338484</v>
      </c>
      <c r="AQ836" s="49">
        <v>309.16860897422612</v>
      </c>
      <c r="AR836" s="49">
        <v>262.95895443936189</v>
      </c>
      <c r="AS836" s="49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62">
        <v>834</v>
      </c>
      <c r="B837" s="3" t="s">
        <v>188</v>
      </c>
      <c r="C837" s="3" t="s">
        <v>1</v>
      </c>
      <c r="D837" s="28">
        <v>29700</v>
      </c>
      <c r="E837" s="25">
        <v>3.484321</v>
      </c>
      <c r="F837" s="25">
        <v>12.5</v>
      </c>
      <c r="G837" s="25">
        <v>-5.5964280000000004</v>
      </c>
      <c r="H837" s="28">
        <v>7102366464600.001</v>
      </c>
      <c r="I837" s="51">
        <v>239.1369</v>
      </c>
      <c r="J837" s="51">
        <v>60.787610000000001</v>
      </c>
      <c r="K837" s="28">
        <v>817013</v>
      </c>
      <c r="L837" s="28">
        <v>23459250000</v>
      </c>
      <c r="M837" s="51">
        <v>7.0946670536997845</v>
      </c>
      <c r="N837" s="51">
        <v>1.4367978432393751</v>
      </c>
      <c r="O837" s="51">
        <v>0.86576359999999997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9">
        <v>33.194015411520098</v>
      </c>
      <c r="AO837" s="49">
        <v>32.476143285416235</v>
      </c>
      <c r="AP837" s="49">
        <v>40.962219129217814</v>
      </c>
      <c r="AQ837" s="49">
        <v>26.272310360178707</v>
      </c>
      <c r="AR837" s="49">
        <v>37.059102904403524</v>
      </c>
      <c r="AS837" s="49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62">
        <v>835</v>
      </c>
      <c r="B838" s="3" t="s">
        <v>3166</v>
      </c>
      <c r="C838" s="3" t="s">
        <v>2176</v>
      </c>
      <c r="D838" s="28" t="s">
        <v>4942</v>
      </c>
      <c r="E838" s="25" t="s">
        <v>4942</v>
      </c>
      <c r="F838" s="25" t="s">
        <v>4942</v>
      </c>
      <c r="G838" s="25" t="s">
        <v>4942</v>
      </c>
      <c r="H838" s="28" t="s">
        <v>4942</v>
      </c>
      <c r="I838" s="51">
        <v>5.0097999999999994</v>
      </c>
      <c r="J838" s="51">
        <v>14.224119999999999</v>
      </c>
      <c r="K838" s="28" t="s">
        <v>4942</v>
      </c>
      <c r="L838" s="28" t="s">
        <v>4942</v>
      </c>
      <c r="M838" s="51" t="s">
        <v>4942</v>
      </c>
      <c r="N838" s="51" t="s">
        <v>4942</v>
      </c>
      <c r="O838" s="51" t="s">
        <v>4942</v>
      </c>
      <c r="P838" s="30">
        <v>96517.432950999995</v>
      </c>
      <c r="Q838" s="27" t="s">
        <v>2001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2001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2001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4748</v>
      </c>
      <c r="AI838" s="25">
        <v>1.2786071918036199</v>
      </c>
      <c r="AJ838" s="25">
        <v>1.0595147075958382</v>
      </c>
      <c r="AK838" s="25" t="s">
        <v>4748</v>
      </c>
      <c r="AL838" s="25">
        <v>1.5508966469160308</v>
      </c>
      <c r="AM838" s="25">
        <v>1.213625508667266</v>
      </c>
      <c r="AN838" s="49">
        <v>24.571546584791637</v>
      </c>
      <c r="AO838" s="49">
        <v>26.823216324464472</v>
      </c>
      <c r="AP838" s="49">
        <v>25.69783846241457</v>
      </c>
      <c r="AQ838" s="49">
        <v>10.110381506164005</v>
      </c>
      <c r="AR838" s="49">
        <v>2.960845768660004</v>
      </c>
      <c r="AS838" s="49">
        <v>2.5335068388494335</v>
      </c>
      <c r="AT838" s="28" t="s">
        <v>4748</v>
      </c>
      <c r="AU838" s="28">
        <v>350</v>
      </c>
      <c r="AV838" s="28">
        <v>390</v>
      </c>
    </row>
    <row r="839" spans="1:48" x14ac:dyDescent="0.25">
      <c r="A839" s="162">
        <v>836</v>
      </c>
      <c r="B839" s="3" t="s">
        <v>3169</v>
      </c>
      <c r="C839" s="3" t="s">
        <v>2176</v>
      </c>
      <c r="D839" s="28">
        <v>8500</v>
      </c>
      <c r="E839" s="25">
        <v>-15.84158</v>
      </c>
      <c r="F839" s="25">
        <v>-20.560749999999999</v>
      </c>
      <c r="G839" s="25">
        <v>-3.368417</v>
      </c>
      <c r="H839" s="28">
        <v>22950000000</v>
      </c>
      <c r="I839" s="51">
        <v>2.6999999999999997</v>
      </c>
      <c r="J839" s="51">
        <v>56.332659999999997</v>
      </c>
      <c r="K839" s="28">
        <v>685</v>
      </c>
      <c r="L839" s="28">
        <v>6643000</v>
      </c>
      <c r="M839" s="51">
        <v>7.1107668474051131</v>
      </c>
      <c r="N839" s="51">
        <v>0.55785237419524658</v>
      </c>
      <c r="O839" s="51" t="s">
        <v>4942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9">
        <v>11.314299748488764</v>
      </c>
      <c r="AO839" s="49">
        <v>14.093144286655445</v>
      </c>
      <c r="AP839" s="49">
        <v>7.4655938507420689</v>
      </c>
      <c r="AQ839" s="49">
        <v>185.91087346237666</v>
      </c>
      <c r="AR839" s="49">
        <v>176.90317967760339</v>
      </c>
      <c r="AS839" s="49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62">
        <v>837</v>
      </c>
      <c r="B840" s="3" t="s">
        <v>3172</v>
      </c>
      <c r="C840" s="3" t="s">
        <v>2176</v>
      </c>
      <c r="D840" s="28" t="s">
        <v>4942</v>
      </c>
      <c r="E840" s="25" t="s">
        <v>4942</v>
      </c>
      <c r="F840" s="25" t="s">
        <v>4942</v>
      </c>
      <c r="G840" s="25" t="s">
        <v>4942</v>
      </c>
      <c r="H840" s="28" t="s">
        <v>4942</v>
      </c>
      <c r="I840" s="51">
        <v>15.08</v>
      </c>
      <c r="J840" s="51">
        <v>99.842839999999995</v>
      </c>
      <c r="K840" s="28" t="s">
        <v>4942</v>
      </c>
      <c r="L840" s="28" t="s">
        <v>4942</v>
      </c>
      <c r="M840" s="51" t="s">
        <v>4942</v>
      </c>
      <c r="N840" s="51" t="s">
        <v>4942</v>
      </c>
      <c r="O840" s="51" t="s">
        <v>4942</v>
      </c>
      <c r="P840" s="30" t="s">
        <v>4748</v>
      </c>
      <c r="Q840" s="27" t="s">
        <v>2001</v>
      </c>
      <c r="R840" s="30" t="s">
        <v>4748</v>
      </c>
      <c r="S840" s="27" t="s">
        <v>2001</v>
      </c>
      <c r="T840" s="30">
        <v>105679.541127</v>
      </c>
      <c r="U840" s="27" t="s">
        <v>4748</v>
      </c>
      <c r="V840" s="30" t="s">
        <v>4748</v>
      </c>
      <c r="W840" s="32" t="s">
        <v>2001</v>
      </c>
      <c r="X840" s="30" t="s">
        <v>4748</v>
      </c>
      <c r="Y840" s="32" t="s">
        <v>2001</v>
      </c>
      <c r="Z840" s="30">
        <v>1506.979096</v>
      </c>
      <c r="AA840" s="32" t="s">
        <v>4748</v>
      </c>
      <c r="AB840" s="30" t="s">
        <v>4748</v>
      </c>
      <c r="AC840" s="27" t="s">
        <v>2001</v>
      </c>
      <c r="AD840" s="30" t="s">
        <v>4748</v>
      </c>
      <c r="AE840" s="27" t="s">
        <v>2001</v>
      </c>
      <c r="AF840" s="30">
        <v>100</v>
      </c>
      <c r="AG840" s="27" t="s">
        <v>4748</v>
      </c>
      <c r="AH840" s="25" t="s">
        <v>4748</v>
      </c>
      <c r="AI840" s="25" t="s">
        <v>4748</v>
      </c>
      <c r="AJ840" s="25">
        <v>0.32434644349674491</v>
      </c>
      <c r="AK840" s="25" t="s">
        <v>4748</v>
      </c>
      <c r="AL840" s="25" t="s">
        <v>4748</v>
      </c>
      <c r="AM840" s="25">
        <v>0.99148867698141774</v>
      </c>
      <c r="AN840" s="49" t="s">
        <v>4748</v>
      </c>
      <c r="AO840" s="49" t="s">
        <v>4748</v>
      </c>
      <c r="AP840" s="49">
        <v>25.594418122515393</v>
      </c>
      <c r="AQ840" s="49" t="s">
        <v>4748</v>
      </c>
      <c r="AR840" s="49">
        <v>162.74622261371181</v>
      </c>
      <c r="AS840" s="49">
        <v>198.22593201585983</v>
      </c>
      <c r="AT840" s="28" t="s">
        <v>4748</v>
      </c>
      <c r="AU840" s="28">
        <v>27.78</v>
      </c>
      <c r="AV840" s="28">
        <v>0</v>
      </c>
    </row>
    <row r="841" spans="1:48" x14ac:dyDescent="0.25">
      <c r="A841" s="162">
        <v>838</v>
      </c>
      <c r="B841" s="3" t="s">
        <v>189</v>
      </c>
      <c r="C841" s="3" t="s">
        <v>1</v>
      </c>
      <c r="D841" s="6">
        <v>50000</v>
      </c>
      <c r="E841" s="171">
        <v>-0.99009899999999995</v>
      </c>
      <c r="F841" s="171">
        <v>-4.3977060000000003</v>
      </c>
      <c r="G841" s="171">
        <v>-1.9607840000000001</v>
      </c>
      <c r="H841" s="6">
        <v>1096000000000</v>
      </c>
      <c r="I841" s="154">
        <v>21.919999999999998</v>
      </c>
      <c r="J841" s="154">
        <v>35.153089999999999</v>
      </c>
      <c r="K841" s="6">
        <v>15354.5</v>
      </c>
      <c r="L841" s="6">
        <v>772100000</v>
      </c>
      <c r="M841" s="154">
        <v>6.1631618780830824</v>
      </c>
      <c r="N841" s="154">
        <v>3.2912228035935405</v>
      </c>
      <c r="O841" s="154">
        <v>0.42227039999999999</v>
      </c>
      <c r="P841" s="172">
        <v>507859.279499</v>
      </c>
      <c r="Q841" s="168">
        <v>0.2949260642720668</v>
      </c>
      <c r="R841" s="172">
        <v>583752.84672000003</v>
      </c>
      <c r="S841" s="168">
        <v>0.14943818156846245</v>
      </c>
      <c r="T841" s="172">
        <v>581906.34366100002</v>
      </c>
      <c r="U841" s="168">
        <v>-3.1631589796523836E-3</v>
      </c>
      <c r="V841" s="172">
        <v>123446.01579999999</v>
      </c>
      <c r="W841" s="173">
        <v>0.18413407093789069</v>
      </c>
      <c r="X841" s="172">
        <v>184881.06025400001</v>
      </c>
      <c r="Y841" s="173">
        <v>0.49766729250730513</v>
      </c>
      <c r="Z841" s="172">
        <v>190635.73359399999</v>
      </c>
      <c r="AA841" s="173">
        <v>3.1126354057543184E-2</v>
      </c>
      <c r="AB841" s="172">
        <v>5181.001295250323</v>
      </c>
      <c r="AC841" s="168">
        <v>6.3816681039792877E-2</v>
      </c>
      <c r="AD841" s="172">
        <v>7759.5019398754848</v>
      </c>
      <c r="AE841" s="168">
        <v>0.49768384481760308</v>
      </c>
      <c r="AF841" s="172">
        <v>8001</v>
      </c>
      <c r="AG841" s="168">
        <v>3.1122881596752389E-2</v>
      </c>
      <c r="AH841" s="171">
        <v>33.054503608137736</v>
      </c>
      <c r="AI841" s="171">
        <v>41.344187964510787</v>
      </c>
      <c r="AJ841" s="171">
        <v>35.841460496975621</v>
      </c>
      <c r="AK841" s="171">
        <v>42.407663464467163</v>
      </c>
      <c r="AL841" s="171">
        <v>49.13049869780027</v>
      </c>
      <c r="AM841" s="171">
        <v>40.044564216146682</v>
      </c>
      <c r="AN841" s="170">
        <v>36.606845982887279</v>
      </c>
      <c r="AO841" s="170">
        <v>42.097073353009598</v>
      </c>
      <c r="AP841" s="170">
        <v>41.563129844636812</v>
      </c>
      <c r="AQ841" s="170">
        <v>0</v>
      </c>
      <c r="AR841" s="170">
        <v>0</v>
      </c>
      <c r="AS841" s="170">
        <v>0</v>
      </c>
      <c r="AT841" s="6">
        <v>1800.0004500001123</v>
      </c>
      <c r="AU841" s="6">
        <v>4500.0011250002808</v>
      </c>
      <c r="AV841" s="6" t="s">
        <v>4748</v>
      </c>
    </row>
    <row r="842" spans="1:48" x14ac:dyDescent="0.25">
      <c r="A842" s="162">
        <v>839</v>
      </c>
      <c r="B842" s="3" t="s">
        <v>3175</v>
      </c>
      <c r="C842" s="3" t="s">
        <v>2176</v>
      </c>
      <c r="D842" s="28">
        <v>8700</v>
      </c>
      <c r="E842" s="25">
        <v>45</v>
      </c>
      <c r="F842" s="25">
        <v>34.588999999999999</v>
      </c>
      <c r="G842" s="25">
        <v>9.5491860000000006</v>
      </c>
      <c r="H842" s="28">
        <v>454535928300</v>
      </c>
      <c r="I842" s="51">
        <v>52.245509999999996</v>
      </c>
      <c r="J842" s="51">
        <v>19.223130000000001</v>
      </c>
      <c r="K842" s="28">
        <v>68028.399999999994</v>
      </c>
      <c r="L842" s="28">
        <v>408227500</v>
      </c>
      <c r="M842" s="51">
        <v>40.608750000000001</v>
      </c>
      <c r="N842" s="51">
        <v>0.75358487840835919</v>
      </c>
      <c r="O842" s="51" t="s">
        <v>4942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9">
        <v>28.800739847222879</v>
      </c>
      <c r="AO842" s="49">
        <v>32.502825206573029</v>
      </c>
      <c r="AP842" s="49">
        <v>23.854764792937644</v>
      </c>
      <c r="AQ842" s="49">
        <v>144.8354073040573</v>
      </c>
      <c r="AR842" s="49">
        <v>229.66612813297647</v>
      </c>
      <c r="AS842" s="49">
        <v>226.88241873771881</v>
      </c>
      <c r="AT842" s="28">
        <v>1000</v>
      </c>
      <c r="AU842" s="28" t="s">
        <v>4748</v>
      </c>
      <c r="AV842" s="28" t="s">
        <v>4748</v>
      </c>
    </row>
    <row r="843" spans="1:48" x14ac:dyDescent="0.25">
      <c r="A843" s="162">
        <v>840</v>
      </c>
      <c r="B843" s="3" t="s">
        <v>3178</v>
      </c>
      <c r="C843" s="3" t="s">
        <v>2176</v>
      </c>
      <c r="D843" s="28">
        <v>21000</v>
      </c>
      <c r="E843" s="25">
        <v>0.47846889999999997</v>
      </c>
      <c r="F843" s="25">
        <v>59.090910000000001</v>
      </c>
      <c r="G843" s="25">
        <v>17.977530000000002</v>
      </c>
      <c r="H843" s="28">
        <v>199307661000</v>
      </c>
      <c r="I843" s="51">
        <v>9.4908400000000004</v>
      </c>
      <c r="J843" s="51">
        <v>47.771700000000003</v>
      </c>
      <c r="K843" s="28">
        <v>5</v>
      </c>
      <c r="L843" s="28">
        <v>105000</v>
      </c>
      <c r="M843" s="51">
        <v>11.653718091009988</v>
      </c>
      <c r="N843" s="51">
        <v>1.5227560915730034</v>
      </c>
      <c r="O843" s="51" t="s">
        <v>4942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9">
        <v>37.162744240878901</v>
      </c>
      <c r="AO843" s="49">
        <v>35.986051127028674</v>
      </c>
      <c r="AP843" s="49">
        <v>33.802368468324453</v>
      </c>
      <c r="AQ843" s="49">
        <v>161.86820946278425</v>
      </c>
      <c r="AR843" s="49">
        <v>141.51680940537264</v>
      </c>
      <c r="AS843" s="49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62">
        <v>841</v>
      </c>
      <c r="B844" s="3" t="s">
        <v>3181</v>
      </c>
      <c r="C844" s="3" t="s">
        <v>2176</v>
      </c>
      <c r="D844" s="28">
        <v>300</v>
      </c>
      <c r="E844" s="25">
        <v>-25</v>
      </c>
      <c r="F844" s="25">
        <v>-25</v>
      </c>
      <c r="G844" s="25">
        <v>-40</v>
      </c>
      <c r="H844" s="28">
        <v>5857779600</v>
      </c>
      <c r="I844" s="51">
        <v>19.525929999999999</v>
      </c>
      <c r="J844" s="51">
        <v>31.42597</v>
      </c>
      <c r="K844" s="28">
        <v>660</v>
      </c>
      <c r="L844" s="28">
        <v>211500</v>
      </c>
      <c r="M844" s="51" t="s">
        <v>4942</v>
      </c>
      <c r="N844" s="51" t="s">
        <v>4942</v>
      </c>
      <c r="O844" s="51" t="s">
        <v>4942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4748</v>
      </c>
      <c r="AL844" s="25" t="s">
        <v>4748</v>
      </c>
      <c r="AM844" s="25" t="s">
        <v>4748</v>
      </c>
      <c r="AN844" s="49">
        <v>-67.837823845808586</v>
      </c>
      <c r="AO844" s="49">
        <v>-86.08385163365017</v>
      </c>
      <c r="AP844" s="49">
        <v>-28.828355396408046</v>
      </c>
      <c r="AQ844" s="49" t="s">
        <v>4748</v>
      </c>
      <c r="AR844" s="49" t="s">
        <v>4748</v>
      </c>
      <c r="AS844" s="49" t="s">
        <v>4748</v>
      </c>
      <c r="AT844" s="28">
        <v>0</v>
      </c>
      <c r="AU844" s="28">
        <v>0</v>
      </c>
      <c r="AV844" s="28">
        <v>0</v>
      </c>
    </row>
    <row r="845" spans="1:48" x14ac:dyDescent="0.25">
      <c r="A845" s="162">
        <v>842</v>
      </c>
      <c r="B845" s="3" t="s">
        <v>3184</v>
      </c>
      <c r="C845" s="3" t="s">
        <v>2176</v>
      </c>
      <c r="D845" s="28" t="s">
        <v>4942</v>
      </c>
      <c r="E845" s="25" t="s">
        <v>4942</v>
      </c>
      <c r="F845" s="25" t="s">
        <v>4942</v>
      </c>
      <c r="G845" s="25" t="s">
        <v>4942</v>
      </c>
      <c r="H845" s="28" t="s">
        <v>4942</v>
      </c>
      <c r="I845" s="51">
        <v>2</v>
      </c>
      <c r="J845" s="51">
        <v>100</v>
      </c>
      <c r="K845" s="28" t="s">
        <v>4942</v>
      </c>
      <c r="L845" s="28" t="s">
        <v>4942</v>
      </c>
      <c r="M845" s="51" t="s">
        <v>4942</v>
      </c>
      <c r="N845" s="51" t="s">
        <v>4942</v>
      </c>
      <c r="O845" s="51" t="s">
        <v>4942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9">
        <v>31.391774520787962</v>
      </c>
      <c r="AO845" s="49">
        <v>-14.930933056305108</v>
      </c>
      <c r="AP845" s="49">
        <v>3.6857626779543406</v>
      </c>
      <c r="AQ845" s="49">
        <v>0</v>
      </c>
      <c r="AR845" s="49">
        <v>0</v>
      </c>
      <c r="AS845" s="49">
        <v>0</v>
      </c>
      <c r="AT845" s="28">
        <v>0</v>
      </c>
      <c r="AU845" s="28">
        <v>0</v>
      </c>
      <c r="AV845" s="28" t="s">
        <v>4748</v>
      </c>
    </row>
    <row r="846" spans="1:48" x14ac:dyDescent="0.25">
      <c r="A846" s="162">
        <v>843</v>
      </c>
      <c r="B846" s="3" t="s">
        <v>4112</v>
      </c>
      <c r="C846" s="3" t="s">
        <v>2176</v>
      </c>
      <c r="D846" s="6">
        <v>23000</v>
      </c>
      <c r="E846" s="171">
        <v>-14.81481</v>
      </c>
      <c r="F846" s="171">
        <v>-14.81481</v>
      </c>
      <c r="G846" s="171">
        <v>-19.58042</v>
      </c>
      <c r="H846" s="6">
        <v>49910000000</v>
      </c>
      <c r="I846" s="154">
        <v>2.17</v>
      </c>
      <c r="J846" s="154">
        <v>18.078340000000001</v>
      </c>
      <c r="K846" s="6">
        <v>5</v>
      </c>
      <c r="L846" s="6">
        <v>115000</v>
      </c>
      <c r="M846" s="154" t="s">
        <v>4942</v>
      </c>
      <c r="N846" s="154">
        <v>1.5628448877373602</v>
      </c>
      <c r="O846" s="154" t="s">
        <v>4942</v>
      </c>
      <c r="P846" s="172">
        <v>42458.439575999997</v>
      </c>
      <c r="Q846" s="168">
        <v>-0.27294879788099147</v>
      </c>
      <c r="R846" s="172">
        <v>33432.989322000001</v>
      </c>
      <c r="S846" s="168">
        <v>-0.21257140733692226</v>
      </c>
      <c r="T846" s="172">
        <v>5330.7418619999999</v>
      </c>
      <c r="U846" s="168">
        <v>-0.84055443530165586</v>
      </c>
      <c r="V846" s="172">
        <v>369.08618300000001</v>
      </c>
      <c r="W846" s="173">
        <v>-0.89051127477199532</v>
      </c>
      <c r="X846" s="172">
        <v>-1836.332613</v>
      </c>
      <c r="Y846" s="173">
        <v>-5.9753491124320952</v>
      </c>
      <c r="Z846" s="172">
        <v>2293.8555930000002</v>
      </c>
      <c r="AA846" s="173">
        <v>-2.2491503863521487</v>
      </c>
      <c r="AB846" s="172">
        <v>153</v>
      </c>
      <c r="AC846" s="168">
        <v>-0.90148100450740498</v>
      </c>
      <c r="AD846" s="172">
        <v>-846</v>
      </c>
      <c r="AE846" s="168">
        <v>-6.5294117647058822</v>
      </c>
      <c r="AF846" s="172">
        <v>1057</v>
      </c>
      <c r="AG846" s="168">
        <v>-2.2494089834515365</v>
      </c>
      <c r="AH846" s="171">
        <v>0.47458711246175522</v>
      </c>
      <c r="AI846" s="171">
        <v>-2.4598372820869536</v>
      </c>
      <c r="AJ846" s="171">
        <v>3.4129553663186303</v>
      </c>
      <c r="AK846" s="171">
        <v>0.94344388855133932</v>
      </c>
      <c r="AL846" s="171">
        <v>-5.633769809645166</v>
      </c>
      <c r="AM846" s="171">
        <v>6.9883793340561091</v>
      </c>
      <c r="AN846" s="170">
        <v>14.120039654940141</v>
      </c>
      <c r="AO846" s="170">
        <v>10.277830525130094</v>
      </c>
      <c r="AP846" s="170">
        <v>44.613239705959707</v>
      </c>
      <c r="AQ846" s="170">
        <v>27.2917053124071</v>
      </c>
      <c r="AR846" s="170">
        <v>23.305262049670596</v>
      </c>
      <c r="AS846" s="170">
        <v>0</v>
      </c>
      <c r="AT846" s="6">
        <v>0</v>
      </c>
      <c r="AU846" s="6" t="s">
        <v>4748</v>
      </c>
      <c r="AV846" s="6">
        <v>0</v>
      </c>
    </row>
    <row r="847" spans="1:48" x14ac:dyDescent="0.25">
      <c r="A847" s="162">
        <v>844</v>
      </c>
      <c r="B847" s="3" t="s">
        <v>3187</v>
      </c>
      <c r="C847" s="3" t="s">
        <v>2176</v>
      </c>
      <c r="D847" s="6" t="s">
        <v>4942</v>
      </c>
      <c r="E847" s="171" t="s">
        <v>4942</v>
      </c>
      <c r="F847" s="171" t="s">
        <v>4942</v>
      </c>
      <c r="G847" s="171" t="s">
        <v>4942</v>
      </c>
      <c r="H847" s="6" t="s">
        <v>4942</v>
      </c>
      <c r="I847" s="154">
        <v>17.2302</v>
      </c>
      <c r="J847" s="154">
        <v>8.73292</v>
      </c>
      <c r="K847" s="6">
        <v>0</v>
      </c>
      <c r="L847" s="6" t="s">
        <v>4942</v>
      </c>
      <c r="M847" s="154" t="s">
        <v>4942</v>
      </c>
      <c r="N847" s="154" t="s">
        <v>4942</v>
      </c>
      <c r="O847" s="154" t="s">
        <v>4942</v>
      </c>
      <c r="P847" s="172">
        <v>47318.103096999999</v>
      </c>
      <c r="Q847" s="168">
        <v>3.0711731992738871</v>
      </c>
      <c r="R847" s="172">
        <v>62938.949152000001</v>
      </c>
      <c r="S847" s="168">
        <v>0.33012409696512912</v>
      </c>
      <c r="T847" s="172">
        <v>74426.998210999998</v>
      </c>
      <c r="U847" s="168">
        <v>0.18252686474405402</v>
      </c>
      <c r="V847" s="172">
        <v>1800.0113329999999</v>
      </c>
      <c r="W847" s="173">
        <v>10.859356774280538</v>
      </c>
      <c r="X847" s="172">
        <v>3009.5726049999998</v>
      </c>
      <c r="Y847" s="173">
        <v>0.67197425361987984</v>
      </c>
      <c r="Z847" s="172">
        <v>4678.1043300000001</v>
      </c>
      <c r="AA847" s="173">
        <v>0.55440819810359765</v>
      </c>
      <c r="AB847" s="172">
        <v>135</v>
      </c>
      <c r="AC847" s="168">
        <v>10.890450374148434</v>
      </c>
      <c r="AD847" s="172">
        <v>131</v>
      </c>
      <c r="AE847" s="168">
        <v>-2.9629629629629672E-2</v>
      </c>
      <c r="AF847" s="172">
        <v>115</v>
      </c>
      <c r="AG847" s="168">
        <v>-0.12213740458015267</v>
      </c>
      <c r="AH847" s="171">
        <v>0.81367750344790657</v>
      </c>
      <c r="AI847" s="171">
        <v>1.2537345924226055</v>
      </c>
      <c r="AJ847" s="171">
        <v>1.9403289507131094</v>
      </c>
      <c r="AK847" s="171">
        <v>1.3365265780653799</v>
      </c>
      <c r="AL847" s="171">
        <v>1.2276821619721561</v>
      </c>
      <c r="AM847" s="171">
        <v>1.1167226115934523</v>
      </c>
      <c r="AN847" s="170">
        <v>14.943505576512218</v>
      </c>
      <c r="AO847" s="170">
        <v>16.178002339075348</v>
      </c>
      <c r="AP847" s="170">
        <v>18.631528326169324</v>
      </c>
      <c r="AQ847" s="170">
        <v>41.310937042333457</v>
      </c>
      <c r="AR847" s="170">
        <v>30.16275914458733</v>
      </c>
      <c r="AS847" s="170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62">
        <v>845</v>
      </c>
      <c r="B848" s="3" t="s">
        <v>4828</v>
      </c>
      <c r="C848" s="3" t="s">
        <v>2176</v>
      </c>
      <c r="D848" s="28">
        <v>8300</v>
      </c>
      <c r="E848" s="25">
        <v>0</v>
      </c>
      <c r="F848" s="25">
        <v>-10.752689999999999</v>
      </c>
      <c r="G848" s="25" t="s">
        <v>4942</v>
      </c>
      <c r="H848" s="28">
        <v>334449977400</v>
      </c>
      <c r="I848" s="51">
        <v>40.295179999999995</v>
      </c>
      <c r="J848" s="51">
        <v>99.947400000000002</v>
      </c>
      <c r="K848" s="28">
        <v>165</v>
      </c>
      <c r="L848" s="28">
        <v>1069000</v>
      </c>
      <c r="M848" s="51">
        <v>8.3753784056508582</v>
      </c>
      <c r="N848" s="51">
        <v>0.6038038833159175</v>
      </c>
      <c r="O848" s="51" t="s">
        <v>4942</v>
      </c>
      <c r="P848" s="30" t="s">
        <v>2001</v>
      </c>
      <c r="Q848" s="27" t="s">
        <v>2001</v>
      </c>
      <c r="R848" s="30" t="s">
        <v>2001</v>
      </c>
      <c r="S848" s="27" t="s">
        <v>2001</v>
      </c>
      <c r="T848" s="30" t="s">
        <v>2001</v>
      </c>
      <c r="U848" s="27" t="s">
        <v>2001</v>
      </c>
      <c r="V848" s="30" t="s">
        <v>2001</v>
      </c>
      <c r="W848" s="32" t="s">
        <v>2001</v>
      </c>
      <c r="X848" s="30" t="s">
        <v>2001</v>
      </c>
      <c r="Y848" s="32" t="s">
        <v>2001</v>
      </c>
      <c r="Z848" s="30" t="s">
        <v>2001</v>
      </c>
      <c r="AA848" s="32" t="s">
        <v>2001</v>
      </c>
      <c r="AB848" s="30" t="s">
        <v>2001</v>
      </c>
      <c r="AC848" s="27" t="s">
        <v>2001</v>
      </c>
      <c r="AD848" s="30" t="s">
        <v>2001</v>
      </c>
      <c r="AE848" s="27" t="s">
        <v>2001</v>
      </c>
      <c r="AF848" s="30" t="s">
        <v>2001</v>
      </c>
      <c r="AG848" s="27" t="s">
        <v>2001</v>
      </c>
      <c r="AH848" s="25" t="s">
        <v>2001</v>
      </c>
      <c r="AI848" s="25" t="s">
        <v>2001</v>
      </c>
      <c r="AJ848" s="25" t="s">
        <v>2001</v>
      </c>
      <c r="AK848" s="25" t="s">
        <v>2001</v>
      </c>
      <c r="AL848" s="25" t="s">
        <v>2001</v>
      </c>
      <c r="AM848" s="25" t="s">
        <v>2001</v>
      </c>
      <c r="AN848" s="49" t="s">
        <v>2001</v>
      </c>
      <c r="AO848" s="49" t="s">
        <v>2001</v>
      </c>
      <c r="AP848" s="49" t="s">
        <v>2001</v>
      </c>
      <c r="AQ848" s="49" t="s">
        <v>2001</v>
      </c>
      <c r="AR848" s="49" t="s">
        <v>2001</v>
      </c>
      <c r="AS848" s="49" t="s">
        <v>2001</v>
      </c>
      <c r="AT848" s="28" t="s">
        <v>2001</v>
      </c>
      <c r="AU848" s="28" t="s">
        <v>2001</v>
      </c>
      <c r="AV848" s="28" t="s">
        <v>2001</v>
      </c>
    </row>
    <row r="849" spans="1:48" x14ac:dyDescent="0.25">
      <c r="A849" s="162">
        <v>846</v>
      </c>
      <c r="B849" s="3" t="s">
        <v>3190</v>
      </c>
      <c r="C849" s="3" t="s">
        <v>2176</v>
      </c>
      <c r="D849" s="28" t="s">
        <v>4942</v>
      </c>
      <c r="E849" s="25" t="s">
        <v>4942</v>
      </c>
      <c r="F849" s="25" t="s">
        <v>4942</v>
      </c>
      <c r="G849" s="25" t="s">
        <v>4942</v>
      </c>
      <c r="H849" s="28" t="s">
        <v>4942</v>
      </c>
      <c r="I849" s="51">
        <v>18.233269999999997</v>
      </c>
      <c r="J849" s="51">
        <v>5.4855770000000001</v>
      </c>
      <c r="K849" s="28">
        <v>0</v>
      </c>
      <c r="L849" s="28" t="s">
        <v>4942</v>
      </c>
      <c r="M849" s="51" t="s">
        <v>4942</v>
      </c>
      <c r="N849" s="51" t="s">
        <v>4942</v>
      </c>
      <c r="O849" s="51" t="s">
        <v>4942</v>
      </c>
      <c r="P849" s="30">
        <v>94661.268790999995</v>
      </c>
      <c r="Q849" s="27" t="s">
        <v>2001</v>
      </c>
      <c r="R849" s="30" t="s">
        <v>4748</v>
      </c>
      <c r="S849" s="27" t="s">
        <v>2001</v>
      </c>
      <c r="T849" s="30">
        <v>103767.107239</v>
      </c>
      <c r="U849" s="27" t="s">
        <v>4748</v>
      </c>
      <c r="V849" s="30">
        <v>1521.166645</v>
      </c>
      <c r="W849" s="32" t="s">
        <v>2001</v>
      </c>
      <c r="X849" s="30" t="s">
        <v>4748</v>
      </c>
      <c r="Y849" s="32" t="s">
        <v>2001</v>
      </c>
      <c r="Z849" s="30">
        <v>7173.4042229999995</v>
      </c>
      <c r="AA849" s="32" t="s">
        <v>4748</v>
      </c>
      <c r="AB849" s="30" t="s">
        <v>4748</v>
      </c>
      <c r="AC849" s="27" t="s">
        <v>2001</v>
      </c>
      <c r="AD849" s="30" t="s">
        <v>4748</v>
      </c>
      <c r="AE849" s="27" t="s">
        <v>2001</v>
      </c>
      <c r="AF849" s="30">
        <v>354</v>
      </c>
      <c r="AG849" s="27" t="s">
        <v>4748</v>
      </c>
      <c r="AH849" s="25" t="s">
        <v>4748</v>
      </c>
      <c r="AI849" s="25" t="s">
        <v>4748</v>
      </c>
      <c r="AJ849" s="25" t="s">
        <v>4748</v>
      </c>
      <c r="AK849" s="25" t="s">
        <v>4748</v>
      </c>
      <c r="AL849" s="25" t="s">
        <v>4748</v>
      </c>
      <c r="AM849" s="25" t="s">
        <v>4748</v>
      </c>
      <c r="AN849" s="49">
        <v>23.006887296307411</v>
      </c>
      <c r="AO849" s="49" t="s">
        <v>4748</v>
      </c>
      <c r="AP849" s="49">
        <v>31.348389591392724</v>
      </c>
      <c r="AQ849" s="49">
        <v>31.81181838703402</v>
      </c>
      <c r="AR849" s="49" t="s">
        <v>4748</v>
      </c>
      <c r="AS849" s="49">
        <v>24.746162681777733</v>
      </c>
      <c r="AT849" s="28" t="s">
        <v>4748</v>
      </c>
      <c r="AU849" s="28" t="s">
        <v>4748</v>
      </c>
      <c r="AV849" s="28" t="s">
        <v>4748</v>
      </c>
    </row>
    <row r="850" spans="1:48" x14ac:dyDescent="0.25">
      <c r="A850" s="162">
        <v>847</v>
      </c>
      <c r="B850" s="3" t="s">
        <v>4927</v>
      </c>
      <c r="C850" s="3" t="s">
        <v>694</v>
      </c>
      <c r="D850" s="28">
        <v>24800</v>
      </c>
      <c r="E850" s="25">
        <v>-1.9762850000000001</v>
      </c>
      <c r="F850" s="25">
        <v>-0.69865829999999995</v>
      </c>
      <c r="G850" s="25">
        <v>-29.710229999999999</v>
      </c>
      <c r="H850" s="28">
        <v>595200000000</v>
      </c>
      <c r="I850" s="51">
        <v>24</v>
      </c>
      <c r="J850" s="51">
        <v>89.260829999999999</v>
      </c>
      <c r="K850" s="28">
        <v>30681.25</v>
      </c>
      <c r="L850" s="28">
        <v>763544500</v>
      </c>
      <c r="M850" s="51">
        <v>6.1163258277592316</v>
      </c>
      <c r="N850" s="51">
        <v>2.1437799535384703</v>
      </c>
      <c r="O850" s="51" t="s">
        <v>4942</v>
      </c>
      <c r="P850" s="30" t="s">
        <v>2001</v>
      </c>
      <c r="Q850" s="27" t="s">
        <v>2001</v>
      </c>
      <c r="R850" s="30" t="s">
        <v>2001</v>
      </c>
      <c r="S850" s="27" t="s">
        <v>2001</v>
      </c>
      <c r="T850" s="30" t="s">
        <v>2001</v>
      </c>
      <c r="U850" s="27" t="s">
        <v>2001</v>
      </c>
      <c r="V850" s="30" t="s">
        <v>2001</v>
      </c>
      <c r="W850" s="32" t="s">
        <v>2001</v>
      </c>
      <c r="X850" s="30" t="s">
        <v>2001</v>
      </c>
      <c r="Y850" s="32" t="s">
        <v>2001</v>
      </c>
      <c r="Z850" s="30" t="s">
        <v>2001</v>
      </c>
      <c r="AA850" s="32" t="s">
        <v>2001</v>
      </c>
      <c r="AB850" s="30" t="s">
        <v>2001</v>
      </c>
      <c r="AC850" s="27" t="s">
        <v>2001</v>
      </c>
      <c r="AD850" s="30" t="s">
        <v>2001</v>
      </c>
      <c r="AE850" s="27" t="s">
        <v>2001</v>
      </c>
      <c r="AF850" s="30" t="s">
        <v>2001</v>
      </c>
      <c r="AG850" s="27" t="s">
        <v>2001</v>
      </c>
      <c r="AH850" s="25" t="s">
        <v>2001</v>
      </c>
      <c r="AI850" s="25" t="s">
        <v>2001</v>
      </c>
      <c r="AJ850" s="25" t="s">
        <v>2001</v>
      </c>
      <c r="AK850" s="25" t="s">
        <v>2001</v>
      </c>
      <c r="AL850" s="25" t="s">
        <v>2001</v>
      </c>
      <c r="AM850" s="25" t="s">
        <v>2001</v>
      </c>
      <c r="AN850" s="49" t="s">
        <v>2001</v>
      </c>
      <c r="AO850" s="49" t="s">
        <v>2001</v>
      </c>
      <c r="AP850" s="49" t="s">
        <v>2001</v>
      </c>
      <c r="AQ850" s="49" t="s">
        <v>2001</v>
      </c>
      <c r="AR850" s="49" t="s">
        <v>2001</v>
      </c>
      <c r="AS850" s="49" t="s">
        <v>2001</v>
      </c>
      <c r="AT850" s="28" t="s">
        <v>2001</v>
      </c>
      <c r="AU850" s="28" t="s">
        <v>2001</v>
      </c>
      <c r="AV850" s="28" t="s">
        <v>2001</v>
      </c>
    </row>
    <row r="851" spans="1:48" x14ac:dyDescent="0.25">
      <c r="A851" s="162">
        <v>848</v>
      </c>
      <c r="B851" s="3" t="s">
        <v>3193</v>
      </c>
      <c r="C851" s="3" t="s">
        <v>2176</v>
      </c>
      <c r="D851" s="28">
        <v>24300</v>
      </c>
      <c r="E851" s="25">
        <v>-6.8965519999999998</v>
      </c>
      <c r="F851" s="25">
        <v>-10</v>
      </c>
      <c r="G851" s="25">
        <v>-20.327870000000001</v>
      </c>
      <c r="H851" s="28">
        <v>1380240000000</v>
      </c>
      <c r="I851" s="51">
        <v>56.8</v>
      </c>
      <c r="J851" s="51">
        <v>100</v>
      </c>
      <c r="K851" s="28">
        <v>30</v>
      </c>
      <c r="L851" s="28">
        <v>702500</v>
      </c>
      <c r="M851" s="51">
        <v>218.91891891891891</v>
      </c>
      <c r="N851" s="51">
        <v>2.3771962334239936</v>
      </c>
      <c r="O851" s="51" t="s">
        <v>4942</v>
      </c>
      <c r="P851" s="30" t="s">
        <v>4748</v>
      </c>
      <c r="Q851" s="27" t="s">
        <v>2001</v>
      </c>
      <c r="R851" s="30" t="s">
        <v>4748</v>
      </c>
      <c r="S851" s="27" t="s">
        <v>2001</v>
      </c>
      <c r="T851" s="30">
        <v>368868.87886499998</v>
      </c>
      <c r="U851" s="27" t="s">
        <v>4748</v>
      </c>
      <c r="V851" s="30" t="s">
        <v>4748</v>
      </c>
      <c r="W851" s="32" t="s">
        <v>2001</v>
      </c>
      <c r="X851" s="30" t="s">
        <v>4748</v>
      </c>
      <c r="Y851" s="32" t="s">
        <v>2001</v>
      </c>
      <c r="Z851" s="30">
        <v>12616.770544000001</v>
      </c>
      <c r="AA851" s="32" t="s">
        <v>4748</v>
      </c>
      <c r="AB851" s="30" t="s">
        <v>4748</v>
      </c>
      <c r="AC851" s="27" t="s">
        <v>2001</v>
      </c>
      <c r="AD851" s="30" t="s">
        <v>4748</v>
      </c>
      <c r="AE851" s="27" t="s">
        <v>2001</v>
      </c>
      <c r="AF851" s="30">
        <v>111</v>
      </c>
      <c r="AG851" s="27" t="s">
        <v>4748</v>
      </c>
      <c r="AH851" s="25" t="s">
        <v>4748</v>
      </c>
      <c r="AI851" s="25" t="s">
        <v>4748</v>
      </c>
      <c r="AJ851" s="25" t="s">
        <v>4748</v>
      </c>
      <c r="AK851" s="25" t="s">
        <v>4748</v>
      </c>
      <c r="AL851" s="25" t="s">
        <v>4748</v>
      </c>
      <c r="AM851" s="25" t="s">
        <v>4748</v>
      </c>
      <c r="AN851" s="49" t="s">
        <v>4748</v>
      </c>
      <c r="AO851" s="49" t="s">
        <v>4748</v>
      </c>
      <c r="AP851" s="49">
        <v>49.310459379949236</v>
      </c>
      <c r="AQ851" s="49" t="s">
        <v>4748</v>
      </c>
      <c r="AR851" s="49" t="s">
        <v>4748</v>
      </c>
      <c r="AS851" s="49">
        <v>19.372467096948263</v>
      </c>
      <c r="AT851" s="28" t="s">
        <v>4748</v>
      </c>
      <c r="AU851" s="28" t="s">
        <v>4748</v>
      </c>
      <c r="AV851" s="28">
        <v>111</v>
      </c>
    </row>
    <row r="852" spans="1:48" x14ac:dyDescent="0.25">
      <c r="A852" s="162">
        <v>849</v>
      </c>
      <c r="B852" s="3" t="s">
        <v>3196</v>
      </c>
      <c r="C852" s="3" t="s">
        <v>2176</v>
      </c>
      <c r="D852" s="6">
        <v>26800</v>
      </c>
      <c r="E852" s="171">
        <v>16.521740000000001</v>
      </c>
      <c r="F852" s="171">
        <v>-1.831502</v>
      </c>
      <c r="G852" s="171">
        <v>-41.86551</v>
      </c>
      <c r="H852" s="6">
        <v>147400000000</v>
      </c>
      <c r="I852" s="154">
        <v>5.5</v>
      </c>
      <c r="J852" s="154">
        <v>82.758179999999996</v>
      </c>
      <c r="K852" s="6">
        <v>355</v>
      </c>
      <c r="L852" s="6">
        <v>9327500</v>
      </c>
      <c r="M852" s="154">
        <v>7.8893141006770682</v>
      </c>
      <c r="N852" s="154">
        <v>1.9022925248849607</v>
      </c>
      <c r="O852" s="154" t="s">
        <v>4942</v>
      </c>
      <c r="P852" s="172" t="s">
        <v>4748</v>
      </c>
      <c r="Q852" s="168" t="s">
        <v>2001</v>
      </c>
      <c r="R852" s="172" t="s">
        <v>4748</v>
      </c>
      <c r="S852" s="168" t="s">
        <v>2001</v>
      </c>
      <c r="T852" s="172">
        <v>163881.27269799999</v>
      </c>
      <c r="U852" s="168" t="s">
        <v>4748</v>
      </c>
      <c r="V852" s="172" t="s">
        <v>4748</v>
      </c>
      <c r="W852" s="173" t="s">
        <v>2001</v>
      </c>
      <c r="X852" s="172" t="s">
        <v>4748</v>
      </c>
      <c r="Y852" s="173" t="s">
        <v>2001</v>
      </c>
      <c r="Z852" s="172">
        <v>18685.317763999999</v>
      </c>
      <c r="AA852" s="173" t="s">
        <v>4748</v>
      </c>
      <c r="AB852" s="172" t="s">
        <v>4748</v>
      </c>
      <c r="AC852" s="168" t="s">
        <v>2001</v>
      </c>
      <c r="AD852" s="172" t="s">
        <v>4748</v>
      </c>
      <c r="AE852" s="168" t="s">
        <v>2001</v>
      </c>
      <c r="AF852" s="172">
        <v>3397</v>
      </c>
      <c r="AG852" s="168" t="s">
        <v>4748</v>
      </c>
      <c r="AH852" s="171" t="s">
        <v>4748</v>
      </c>
      <c r="AI852" s="171" t="s">
        <v>4748</v>
      </c>
      <c r="AJ852" s="171" t="s">
        <v>4748</v>
      </c>
      <c r="AK852" s="171" t="s">
        <v>4748</v>
      </c>
      <c r="AL852" s="171" t="s">
        <v>4748</v>
      </c>
      <c r="AM852" s="171" t="s">
        <v>4748</v>
      </c>
      <c r="AN852" s="170" t="s">
        <v>4748</v>
      </c>
      <c r="AO852" s="170" t="s">
        <v>4748</v>
      </c>
      <c r="AP852" s="170">
        <v>40.311094994813409</v>
      </c>
      <c r="AQ852" s="170" t="s">
        <v>4748</v>
      </c>
      <c r="AR852" s="170" t="s">
        <v>4748</v>
      </c>
      <c r="AS852" s="170">
        <v>20.492725112796808</v>
      </c>
      <c r="AT852" s="6" t="s">
        <v>4748</v>
      </c>
      <c r="AU852" s="6" t="s">
        <v>4748</v>
      </c>
      <c r="AV852" s="6">
        <v>0</v>
      </c>
    </row>
    <row r="853" spans="1:48" x14ac:dyDescent="0.25">
      <c r="A853" s="162">
        <v>850</v>
      </c>
      <c r="B853" s="3" t="s">
        <v>190</v>
      </c>
      <c r="C853" s="3" t="s">
        <v>1</v>
      </c>
      <c r="D853" s="6">
        <v>94000</v>
      </c>
      <c r="E853" s="171">
        <v>2.957284</v>
      </c>
      <c r="F853" s="171">
        <v>5.6179779999999999</v>
      </c>
      <c r="G853" s="171">
        <v>-2.4368249999999998</v>
      </c>
      <c r="H853" s="6">
        <v>1652004504000</v>
      </c>
      <c r="I853" s="154">
        <v>17.57452</v>
      </c>
      <c r="J853" s="154">
        <v>12.18915</v>
      </c>
      <c r="K853" s="6">
        <v>4386.5</v>
      </c>
      <c r="L853" s="6">
        <v>408350000</v>
      </c>
      <c r="M853" s="154">
        <v>6.8038918967390742</v>
      </c>
      <c r="N853" s="154">
        <v>1.6695386395264262</v>
      </c>
      <c r="O853" s="154">
        <v>0.38520979999999999</v>
      </c>
      <c r="P853" s="172">
        <v>1248622.8633880001</v>
      </c>
      <c r="Q853" s="168">
        <v>0.75144890463189218</v>
      </c>
      <c r="R853" s="172">
        <v>1330783.18334</v>
      </c>
      <c r="S853" s="168">
        <v>6.5800749258320579E-2</v>
      </c>
      <c r="T853" s="172">
        <v>1512602.7161010001</v>
      </c>
      <c r="U853" s="168">
        <v>0.13662596209299052</v>
      </c>
      <c r="V853" s="172">
        <v>141629.96069000001</v>
      </c>
      <c r="W853" s="173">
        <v>0.15373239810234129</v>
      </c>
      <c r="X853" s="172">
        <v>175205.88438800001</v>
      </c>
      <c r="Y853" s="173">
        <v>0.23706794476552218</v>
      </c>
      <c r="Z853" s="172">
        <v>210797.004116</v>
      </c>
      <c r="AA853" s="173">
        <v>0.20313883778687547</v>
      </c>
      <c r="AB853" s="172">
        <v>9261</v>
      </c>
      <c r="AC853" s="168">
        <v>0.11672494875195949</v>
      </c>
      <c r="AD853" s="172">
        <v>11462</v>
      </c>
      <c r="AE853" s="168">
        <v>0.23766331929597229</v>
      </c>
      <c r="AF853" s="172">
        <v>13792</v>
      </c>
      <c r="AG853" s="168">
        <v>0.20328040481591345</v>
      </c>
      <c r="AH853" s="171">
        <v>11.282123236334581</v>
      </c>
      <c r="AI853" s="171">
        <v>11.510726321173552</v>
      </c>
      <c r="AJ853" s="171">
        <v>13.832042929244114</v>
      </c>
      <c r="AK853" s="171">
        <v>18.272460892968784</v>
      </c>
      <c r="AL853" s="171">
        <v>20.659910555357392</v>
      </c>
      <c r="AM853" s="171">
        <v>23.223749685468789</v>
      </c>
      <c r="AN853" s="170">
        <v>36.449090928713645</v>
      </c>
      <c r="AO853" s="170">
        <v>37.501627355888701</v>
      </c>
      <c r="AP853" s="170">
        <v>37.069807147137212</v>
      </c>
      <c r="AQ853" s="170">
        <v>27.43970189715278</v>
      </c>
      <c r="AR853" s="170">
        <v>12.065135751576546</v>
      </c>
      <c r="AS853" s="170">
        <v>13.612923859688067</v>
      </c>
      <c r="AT853" s="6">
        <v>3000</v>
      </c>
      <c r="AU853" s="6">
        <v>3000</v>
      </c>
      <c r="AV853" s="6" t="s">
        <v>4748</v>
      </c>
    </row>
    <row r="854" spans="1:48" x14ac:dyDescent="0.25">
      <c r="A854" s="162">
        <v>851</v>
      </c>
      <c r="B854" s="3" t="s">
        <v>3199</v>
      </c>
      <c r="C854" s="3" t="s">
        <v>2176</v>
      </c>
      <c r="D854" s="28">
        <v>9800</v>
      </c>
      <c r="E854" s="25">
        <v>0</v>
      </c>
      <c r="F854" s="25">
        <v>-6.6666670000000003</v>
      </c>
      <c r="G854" s="25">
        <v>-10.909090000000001</v>
      </c>
      <c r="H854" s="28">
        <v>84664238400</v>
      </c>
      <c r="I854" s="51">
        <v>8.6391999999999989</v>
      </c>
      <c r="J854" s="51">
        <v>22.049289999999999</v>
      </c>
      <c r="K854" s="28">
        <v>0</v>
      </c>
      <c r="L854" s="28" t="s">
        <v>4942</v>
      </c>
      <c r="M854" s="51">
        <v>8.4922010398613512</v>
      </c>
      <c r="N854" s="51">
        <v>0.86821186823335206</v>
      </c>
      <c r="O854" s="51" t="s">
        <v>4942</v>
      </c>
      <c r="P854" s="30">
        <v>70863.414159000007</v>
      </c>
      <c r="Q854" s="27" t="s">
        <v>2001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2001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2001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4748</v>
      </c>
      <c r="AI854" s="25">
        <v>5.6888292757398062</v>
      </c>
      <c r="AJ854" s="25">
        <v>5.9329912012468515</v>
      </c>
      <c r="AK854" s="25" t="s">
        <v>4748</v>
      </c>
      <c r="AL854" s="25">
        <v>10.081145604859909</v>
      </c>
      <c r="AM854" s="25">
        <v>10.235961301965524</v>
      </c>
      <c r="AN854" s="49">
        <v>23.965565012002887</v>
      </c>
      <c r="AO854" s="49">
        <v>25.230321263997769</v>
      </c>
      <c r="AP854" s="49">
        <v>28.220453814733816</v>
      </c>
      <c r="AQ854" s="49">
        <v>64.766111550572788</v>
      </c>
      <c r="AR854" s="49">
        <v>50.129046361910092</v>
      </c>
      <c r="AS854" s="49">
        <v>42.037391472137713</v>
      </c>
      <c r="AT854" s="28" t="s">
        <v>4748</v>
      </c>
      <c r="AU854" s="28">
        <v>3000</v>
      </c>
      <c r="AV854" s="28" t="s">
        <v>4748</v>
      </c>
    </row>
    <row r="855" spans="1:48" x14ac:dyDescent="0.25">
      <c r="A855" s="162">
        <v>852</v>
      </c>
      <c r="B855" s="3" t="s">
        <v>2059</v>
      </c>
      <c r="C855" s="3" t="s">
        <v>694</v>
      </c>
      <c r="D855" s="28">
        <v>2900</v>
      </c>
      <c r="E855" s="25">
        <v>0</v>
      </c>
      <c r="F855" s="25">
        <v>0</v>
      </c>
      <c r="G855" s="25">
        <v>-75.833330000000004</v>
      </c>
      <c r="H855" s="28">
        <v>60010967300</v>
      </c>
      <c r="I855" s="51">
        <v>20.693439999999999</v>
      </c>
      <c r="J855" s="51">
        <v>49.386450000000004</v>
      </c>
      <c r="K855" s="28">
        <v>13750</v>
      </c>
      <c r="L855" s="28">
        <v>40079000</v>
      </c>
      <c r="M855" s="51" t="s">
        <v>4942</v>
      </c>
      <c r="N855" s="51">
        <v>0.25382168399522553</v>
      </c>
      <c r="O855" s="51">
        <v>0.40056770000000003</v>
      </c>
      <c r="P855" s="30" t="s">
        <v>4748</v>
      </c>
      <c r="Q855" s="27" t="s">
        <v>2001</v>
      </c>
      <c r="R855" s="30">
        <v>1204644.3488129999</v>
      </c>
      <c r="S855" s="27" t="s">
        <v>2001</v>
      </c>
      <c r="T855" s="30">
        <v>1089819.0270990001</v>
      </c>
      <c r="U855" s="27">
        <v>-9.5318856413632233E-2</v>
      </c>
      <c r="V855" s="30" t="s">
        <v>4748</v>
      </c>
      <c r="W855" s="32" t="s">
        <v>2001</v>
      </c>
      <c r="X855" s="30">
        <v>11413.635944</v>
      </c>
      <c r="Y855" s="32" t="s">
        <v>2001</v>
      </c>
      <c r="Z855" s="30">
        <v>13229.239152</v>
      </c>
      <c r="AA855" s="32">
        <v>0.15907316624676815</v>
      </c>
      <c r="AB855" s="30" t="s">
        <v>4748</v>
      </c>
      <c r="AC855" s="27" t="s">
        <v>2001</v>
      </c>
      <c r="AD855" s="30">
        <v>1095.95</v>
      </c>
      <c r="AE855" s="27" t="s">
        <v>2001</v>
      </c>
      <c r="AF855" s="30">
        <v>555.39</v>
      </c>
      <c r="AG855" s="27">
        <v>-0.49323418039144123</v>
      </c>
      <c r="AH855" s="25" t="s">
        <v>4748</v>
      </c>
      <c r="AI855" s="25" t="s">
        <v>4748</v>
      </c>
      <c r="AJ855" s="25">
        <v>1.5612114993341293</v>
      </c>
      <c r="AK855" s="25" t="s">
        <v>4748</v>
      </c>
      <c r="AL855" s="25" t="s">
        <v>4748</v>
      </c>
      <c r="AM855" s="25">
        <v>4.9005751900008878</v>
      </c>
      <c r="AN855" s="49" t="s">
        <v>4748</v>
      </c>
      <c r="AO855" s="49">
        <v>6.0453417209617166</v>
      </c>
      <c r="AP855" s="49">
        <v>6.7891878463486099</v>
      </c>
      <c r="AQ855" s="49" t="s">
        <v>4748</v>
      </c>
      <c r="AR855" s="49">
        <v>199.22994633179187</v>
      </c>
      <c r="AS855" s="49">
        <v>221.19353273233475</v>
      </c>
      <c r="AT855" s="28" t="s">
        <v>4748</v>
      </c>
      <c r="AU855" s="28" t="s">
        <v>4748</v>
      </c>
      <c r="AV855" s="28">
        <v>500</v>
      </c>
    </row>
    <row r="856" spans="1:48" x14ac:dyDescent="0.25">
      <c r="A856" s="162">
        <v>853</v>
      </c>
      <c r="B856" s="3" t="s">
        <v>5022</v>
      </c>
      <c r="C856" s="3" t="s">
        <v>2176</v>
      </c>
      <c r="D856" s="6" t="s">
        <v>4942</v>
      </c>
      <c r="E856" s="171" t="s">
        <v>4942</v>
      </c>
      <c r="F856" s="171" t="s">
        <v>4942</v>
      </c>
      <c r="G856" s="171" t="s">
        <v>4942</v>
      </c>
      <c r="H856" s="6" t="s">
        <v>4942</v>
      </c>
      <c r="I856" s="154">
        <v>10.26394</v>
      </c>
      <c r="J856" s="154">
        <v>100</v>
      </c>
      <c r="K856" s="6" t="s">
        <v>4942</v>
      </c>
      <c r="L856" s="6" t="s">
        <v>4942</v>
      </c>
      <c r="M856" s="154" t="s">
        <v>4942</v>
      </c>
      <c r="N856" s="154" t="s">
        <v>4942</v>
      </c>
      <c r="O856" s="154" t="s">
        <v>4942</v>
      </c>
      <c r="P856" s="172" t="s">
        <v>2001</v>
      </c>
      <c r="Q856" s="168" t="s">
        <v>2001</v>
      </c>
      <c r="R856" s="172" t="s">
        <v>2001</v>
      </c>
      <c r="S856" s="168" t="s">
        <v>2001</v>
      </c>
      <c r="T856" s="172" t="s">
        <v>2001</v>
      </c>
      <c r="U856" s="168" t="s">
        <v>2001</v>
      </c>
      <c r="V856" s="172" t="s">
        <v>2001</v>
      </c>
      <c r="W856" s="173" t="s">
        <v>2001</v>
      </c>
      <c r="X856" s="172" t="s">
        <v>2001</v>
      </c>
      <c r="Y856" s="173" t="s">
        <v>2001</v>
      </c>
      <c r="Z856" s="172" t="s">
        <v>2001</v>
      </c>
      <c r="AA856" s="173" t="s">
        <v>2001</v>
      </c>
      <c r="AB856" s="172" t="s">
        <v>2001</v>
      </c>
      <c r="AC856" s="168" t="s">
        <v>2001</v>
      </c>
      <c r="AD856" s="172" t="s">
        <v>2001</v>
      </c>
      <c r="AE856" s="168" t="s">
        <v>2001</v>
      </c>
      <c r="AF856" s="172" t="s">
        <v>2001</v>
      </c>
      <c r="AG856" s="168" t="s">
        <v>2001</v>
      </c>
      <c r="AH856" s="171" t="s">
        <v>2001</v>
      </c>
      <c r="AI856" s="171" t="s">
        <v>2001</v>
      </c>
      <c r="AJ856" s="171" t="s">
        <v>2001</v>
      </c>
      <c r="AK856" s="171" t="s">
        <v>2001</v>
      </c>
      <c r="AL856" s="171" t="s">
        <v>2001</v>
      </c>
      <c r="AM856" s="171" t="s">
        <v>2001</v>
      </c>
      <c r="AN856" s="170" t="s">
        <v>2001</v>
      </c>
      <c r="AO856" s="170" t="s">
        <v>2001</v>
      </c>
      <c r="AP856" s="170" t="s">
        <v>2001</v>
      </c>
      <c r="AQ856" s="170" t="s">
        <v>2001</v>
      </c>
      <c r="AR856" s="170" t="s">
        <v>2001</v>
      </c>
      <c r="AS856" s="170" t="s">
        <v>2001</v>
      </c>
      <c r="AT856" s="6" t="s">
        <v>2001</v>
      </c>
      <c r="AU856" s="6" t="s">
        <v>2001</v>
      </c>
      <c r="AV856" s="6" t="s">
        <v>2001</v>
      </c>
    </row>
    <row r="857" spans="1:48" x14ac:dyDescent="0.25">
      <c r="A857" s="162">
        <v>854</v>
      </c>
      <c r="B857" s="3" t="s">
        <v>492</v>
      </c>
      <c r="C857" s="3" t="s">
        <v>694</v>
      </c>
      <c r="D857" s="6">
        <v>14200</v>
      </c>
      <c r="E857" s="171">
        <v>15.447150000000001</v>
      </c>
      <c r="F857" s="171">
        <v>-21.11111</v>
      </c>
      <c r="G857" s="171">
        <v>-5.3333329999999997</v>
      </c>
      <c r="H857" s="6">
        <v>159068442599.99997</v>
      </c>
      <c r="I857" s="154">
        <v>11.202</v>
      </c>
      <c r="J857" s="154">
        <v>23.681380000000001</v>
      </c>
      <c r="K857" s="6">
        <v>405</v>
      </c>
      <c r="L857" s="6">
        <v>5422000</v>
      </c>
      <c r="M857" s="154">
        <v>11.72045532753982</v>
      </c>
      <c r="N857" s="154">
        <v>0.88917573736669286</v>
      </c>
      <c r="O857" s="154" t="s">
        <v>4942</v>
      </c>
      <c r="P857" s="172">
        <v>819790.31841599999</v>
      </c>
      <c r="Q857" s="168">
        <v>0.12871728753011324</v>
      </c>
      <c r="R857" s="172">
        <v>802034.88324700005</v>
      </c>
      <c r="S857" s="168">
        <v>-2.1658507999102738E-2</v>
      </c>
      <c r="T857" s="172">
        <v>559414.16890599998</v>
      </c>
      <c r="U857" s="168">
        <v>-0.30250643632701069</v>
      </c>
      <c r="V857" s="172">
        <v>-25070.163735999999</v>
      </c>
      <c r="W857" s="173">
        <v>-2.5647880072046907</v>
      </c>
      <c r="X857" s="172">
        <v>15045.582902</v>
      </c>
      <c r="Y857" s="173">
        <v>-1.6001389963159673</v>
      </c>
      <c r="Z857" s="172">
        <v>14785.553418</v>
      </c>
      <c r="AA857" s="173">
        <v>-1.7282778985281789E-2</v>
      </c>
      <c r="AB857" s="172">
        <v>-2238</v>
      </c>
      <c r="AC857" s="168">
        <v>-2.5647829496282775</v>
      </c>
      <c r="AD857" s="172">
        <v>1343</v>
      </c>
      <c r="AE857" s="168">
        <v>-1.6000893655049151</v>
      </c>
      <c r="AF857" s="172">
        <v>1320</v>
      </c>
      <c r="AG857" s="168">
        <v>-1.7125837676842889E-2</v>
      </c>
      <c r="AH857" s="171">
        <v>-4.2914406062397523</v>
      </c>
      <c r="AI857" s="171">
        <v>2.7157109710880691</v>
      </c>
      <c r="AJ857" s="171">
        <v>3.0910105461275164</v>
      </c>
      <c r="AK857" s="171">
        <v>-15.626480735475479</v>
      </c>
      <c r="AL857" s="171">
        <v>10.07489980473839</v>
      </c>
      <c r="AM857" s="171">
        <v>9.0017020587989389</v>
      </c>
      <c r="AN857" s="170">
        <v>13.723220207866781</v>
      </c>
      <c r="AO857" s="170">
        <v>9.7852152242149373</v>
      </c>
      <c r="AP857" s="170">
        <v>17.035784563049493</v>
      </c>
      <c r="AQ857" s="170">
        <v>100.26563090868719</v>
      </c>
      <c r="AR857" s="170">
        <v>90.236076128912572</v>
      </c>
      <c r="AS857" s="170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62">
        <v>855</v>
      </c>
      <c r="B858" s="3" t="s">
        <v>191</v>
      </c>
      <c r="C858" s="3" t="s">
        <v>1</v>
      </c>
      <c r="D858" s="28">
        <v>27000</v>
      </c>
      <c r="E858" s="25">
        <v>-0.73529409999999995</v>
      </c>
      <c r="F858" s="25">
        <v>-7.5342469999999997</v>
      </c>
      <c r="G858" s="25">
        <v>-11.33005</v>
      </c>
      <c r="H858" s="28">
        <v>7772652783000.001</v>
      </c>
      <c r="I858" s="51">
        <v>287.87599999999998</v>
      </c>
      <c r="J858" s="51">
        <v>32.056179999999998</v>
      </c>
      <c r="K858" s="28">
        <v>104169.5</v>
      </c>
      <c r="L858" s="28">
        <v>2805300000</v>
      </c>
      <c r="M858" s="51">
        <v>11.038348696787779</v>
      </c>
      <c r="N858" s="51">
        <v>2.0126440643648738</v>
      </c>
      <c r="O858" s="51">
        <v>0.72100940000000002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9">
        <v>24.39688721791936</v>
      </c>
      <c r="AO858" s="49">
        <v>16.928620129493865</v>
      </c>
      <c r="AP858" s="49">
        <v>20.598452327042203</v>
      </c>
      <c r="AQ858" s="49">
        <v>123.00404970090071</v>
      </c>
      <c r="AR858" s="49">
        <v>96.614490523727454</v>
      </c>
      <c r="AS858" s="49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62">
        <v>856</v>
      </c>
      <c r="B859" s="3" t="s">
        <v>3202</v>
      </c>
      <c r="C859" s="3" t="s">
        <v>2176</v>
      </c>
      <c r="D859" s="6">
        <v>400</v>
      </c>
      <c r="E859" s="171">
        <v>33.333329999999997</v>
      </c>
      <c r="F859" s="171">
        <v>0</v>
      </c>
      <c r="G859" s="171">
        <v>-20</v>
      </c>
      <c r="H859" s="6">
        <v>15911830799.999998</v>
      </c>
      <c r="I859" s="154">
        <v>39.779579999999996</v>
      </c>
      <c r="J859" s="154">
        <v>80.086979999999997</v>
      </c>
      <c r="K859" s="6">
        <v>21480</v>
      </c>
      <c r="L859" s="6">
        <v>6475000</v>
      </c>
      <c r="M859" s="154" t="s">
        <v>4942</v>
      </c>
      <c r="N859" s="154" t="s">
        <v>4942</v>
      </c>
      <c r="O859" s="154">
        <v>0.3575489</v>
      </c>
      <c r="P859" s="172">
        <v>27694.612011000001</v>
      </c>
      <c r="Q859" s="168" t="s">
        <v>2001</v>
      </c>
      <c r="R859" s="172">
        <v>-9417.9973979999995</v>
      </c>
      <c r="S859" s="168">
        <v>-1.340066053074124</v>
      </c>
      <c r="T859" s="172" t="s">
        <v>4748</v>
      </c>
      <c r="U859" s="168" t="s">
        <v>4748</v>
      </c>
      <c r="V859" s="172">
        <v>-218201.86951300001</v>
      </c>
      <c r="W859" s="173" t="s">
        <v>2001</v>
      </c>
      <c r="X859" s="172">
        <v>-397520.58118099999</v>
      </c>
      <c r="Y859" s="173">
        <v>0.82180190329357616</v>
      </c>
      <c r="Z859" s="172" t="s">
        <v>4748</v>
      </c>
      <c r="AA859" s="173" t="s">
        <v>4748</v>
      </c>
      <c r="AB859" s="172">
        <v>-5485</v>
      </c>
      <c r="AC859" s="168" t="s">
        <v>2001</v>
      </c>
      <c r="AD859" s="172">
        <v>-9993</v>
      </c>
      <c r="AE859" s="168">
        <v>0.82187784867821323</v>
      </c>
      <c r="AF859" s="172" t="s">
        <v>4748</v>
      </c>
      <c r="AG859" s="168" t="s">
        <v>4748</v>
      </c>
      <c r="AH859" s="171" t="s">
        <v>4748</v>
      </c>
      <c r="AI859" s="171">
        <v>-11.404259566652811</v>
      </c>
      <c r="AJ859" s="171" t="s">
        <v>4748</v>
      </c>
      <c r="AK859" s="171" t="s">
        <v>4748</v>
      </c>
      <c r="AL859" s="171" t="s">
        <v>4748</v>
      </c>
      <c r="AM859" s="171" t="s">
        <v>4748</v>
      </c>
      <c r="AN859" s="170">
        <v>-23.122354060986815</v>
      </c>
      <c r="AO859" s="170" t="s">
        <v>4748</v>
      </c>
      <c r="AP859" s="170" t="s">
        <v>4748</v>
      </c>
      <c r="AQ859" s="170" t="s">
        <v>4748</v>
      </c>
      <c r="AR859" s="170" t="s">
        <v>4748</v>
      </c>
      <c r="AS859" s="170" t="s">
        <v>4748</v>
      </c>
      <c r="AT859" s="6" t="s">
        <v>4748</v>
      </c>
      <c r="AU859" s="6">
        <v>0</v>
      </c>
      <c r="AV859" s="6" t="s">
        <v>4748</v>
      </c>
    </row>
    <row r="860" spans="1:48" x14ac:dyDescent="0.25">
      <c r="A860" s="162">
        <v>857</v>
      </c>
      <c r="B860" s="3" t="s">
        <v>3205</v>
      </c>
      <c r="C860" s="3" t="s">
        <v>2176</v>
      </c>
      <c r="D860" s="28">
        <v>102800</v>
      </c>
      <c r="E860" s="25">
        <v>-13.61345</v>
      </c>
      <c r="F860" s="25">
        <v>17.485710000000001</v>
      </c>
      <c r="G860" s="25">
        <v>37.249670000000002</v>
      </c>
      <c r="H860" s="28">
        <v>1644800000000</v>
      </c>
      <c r="I860" s="51">
        <v>16</v>
      </c>
      <c r="J860" s="51">
        <v>92.188999999999993</v>
      </c>
      <c r="K860" s="28">
        <v>92946.1</v>
      </c>
      <c r="L860" s="28">
        <v>10348090000</v>
      </c>
      <c r="M860" s="51">
        <v>12.094117647058823</v>
      </c>
      <c r="N860" s="51">
        <v>4.3339182320853844</v>
      </c>
      <c r="O860" s="51">
        <v>0.66195820000000005</v>
      </c>
      <c r="P860" s="30">
        <v>124961.511612</v>
      </c>
      <c r="Q860" s="27" t="s">
        <v>2001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2001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2001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4748</v>
      </c>
      <c r="AI860" s="25">
        <v>6.4341366610550903</v>
      </c>
      <c r="AJ860" s="25">
        <v>5.7726851206540255</v>
      </c>
      <c r="AK860" s="25" t="s">
        <v>4748</v>
      </c>
      <c r="AL860" s="25">
        <v>46.228048950141826</v>
      </c>
      <c r="AM860" s="25">
        <v>40.682916914944371</v>
      </c>
      <c r="AN860" s="49">
        <v>68.075015565697598</v>
      </c>
      <c r="AO860" s="49">
        <v>85.909801305286749</v>
      </c>
      <c r="AP860" s="49">
        <v>69.076010166473296</v>
      </c>
      <c r="AQ860" s="49">
        <v>100.00329656574422</v>
      </c>
      <c r="AR860" s="49">
        <v>27.162001743856511</v>
      </c>
      <c r="AS860" s="49">
        <v>29.244784679182658</v>
      </c>
      <c r="AT860" s="28" t="s">
        <v>4748</v>
      </c>
      <c r="AU860" s="28">
        <v>4500</v>
      </c>
      <c r="AV860" s="28" t="s">
        <v>4748</v>
      </c>
    </row>
    <row r="861" spans="1:48" x14ac:dyDescent="0.25">
      <c r="A861" s="162">
        <v>858</v>
      </c>
      <c r="B861" s="3" t="s">
        <v>192</v>
      </c>
      <c r="C861" s="3" t="s">
        <v>1</v>
      </c>
      <c r="D861" s="6">
        <v>23000</v>
      </c>
      <c r="E861" s="171">
        <v>12.195119999999999</v>
      </c>
      <c r="F861" s="171">
        <v>27.77778</v>
      </c>
      <c r="G861" s="171">
        <v>140.83770000000001</v>
      </c>
      <c r="H861" s="6">
        <v>1402768850000</v>
      </c>
      <c r="I861" s="154">
        <v>60.98995</v>
      </c>
      <c r="J861" s="154">
        <v>53.343339999999998</v>
      </c>
      <c r="K861" s="6">
        <v>612478</v>
      </c>
      <c r="L861" s="6">
        <v>13006850000</v>
      </c>
      <c r="M861" s="154">
        <v>10.718292095367788</v>
      </c>
      <c r="N861" s="154">
        <v>1.3618354364329333</v>
      </c>
      <c r="O861" s="154">
        <v>0.68318369999999995</v>
      </c>
      <c r="P861" s="172">
        <v>473236.87908500002</v>
      </c>
      <c r="Q861" s="168">
        <v>1.0727560995168464</v>
      </c>
      <c r="R861" s="172">
        <v>433358.66568899999</v>
      </c>
      <c r="S861" s="168">
        <v>-8.4266918235755939E-2</v>
      </c>
      <c r="T861" s="172">
        <v>301645.68730699999</v>
      </c>
      <c r="U861" s="168">
        <v>-0.30393525919826392</v>
      </c>
      <c r="V861" s="172">
        <v>93953.451308999996</v>
      </c>
      <c r="W861" s="173">
        <v>1.5617402567097165</v>
      </c>
      <c r="X861" s="172">
        <v>74755.581235999998</v>
      </c>
      <c r="Y861" s="173">
        <v>-0.20433384623477902</v>
      </c>
      <c r="Z861" s="172">
        <v>92759.710571000003</v>
      </c>
      <c r="AA861" s="173">
        <v>0.24083993512352986</v>
      </c>
      <c r="AB861" s="172">
        <v>1463</v>
      </c>
      <c r="AC861" s="168">
        <v>1.4342762063227954</v>
      </c>
      <c r="AD861" s="172">
        <v>1152</v>
      </c>
      <c r="AE861" s="168">
        <v>-0.21257689678742309</v>
      </c>
      <c r="AF861" s="172">
        <v>1338</v>
      </c>
      <c r="AG861" s="168">
        <v>0.16145833333333334</v>
      </c>
      <c r="AH861" s="171">
        <v>7.1052989534769226</v>
      </c>
      <c r="AI861" s="171">
        <v>5.632798391568512</v>
      </c>
      <c r="AJ861" s="171">
        <v>6.2373814408235422</v>
      </c>
      <c r="AK861" s="171">
        <v>10.309439820119607</v>
      </c>
      <c r="AL861" s="171">
        <v>7.6743779894603668</v>
      </c>
      <c r="AM861" s="171">
        <v>8.5501892554870835</v>
      </c>
      <c r="AN861" s="170">
        <v>30.117962878248072</v>
      </c>
      <c r="AO861" s="170">
        <v>19.290128268484263</v>
      </c>
      <c r="AP861" s="170">
        <v>23.210563070886401</v>
      </c>
      <c r="AQ861" s="170">
        <v>0</v>
      </c>
      <c r="AR861" s="170">
        <v>2.6006597402317606</v>
      </c>
      <c r="AS861" s="170">
        <v>13.430381269692893</v>
      </c>
      <c r="AT861" s="6">
        <v>1000</v>
      </c>
      <c r="AU861" s="6">
        <v>1000</v>
      </c>
      <c r="AV861" s="6" t="s">
        <v>4748</v>
      </c>
    </row>
    <row r="862" spans="1:48" x14ac:dyDescent="0.25">
      <c r="A862" s="162">
        <v>859</v>
      </c>
      <c r="B862" s="3" t="s">
        <v>493</v>
      </c>
      <c r="C862" s="3" t="s">
        <v>694</v>
      </c>
      <c r="D862" s="28">
        <v>35000</v>
      </c>
      <c r="E862" s="25">
        <v>-7.8947370000000001</v>
      </c>
      <c r="F862" s="25">
        <v>-14.63415</v>
      </c>
      <c r="G862" s="25">
        <v>-38.271599999999999</v>
      </c>
      <c r="H862" s="28">
        <v>3123410570000</v>
      </c>
      <c r="I862" s="51">
        <v>89.240299999999991</v>
      </c>
      <c r="J862" s="51">
        <v>25.012129999999999</v>
      </c>
      <c r="K862" s="28">
        <v>8300.15</v>
      </c>
      <c r="L862" s="28">
        <v>308236500</v>
      </c>
      <c r="M862" s="51">
        <v>8.6089472737362254</v>
      </c>
      <c r="N862" s="51">
        <v>1.3439074217857361</v>
      </c>
      <c r="O862" s="51">
        <v>0.56174279999999999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9">
        <v>35.596144504329132</v>
      </c>
      <c r="AO862" s="49">
        <v>36.056274661442835</v>
      </c>
      <c r="AP862" s="49">
        <v>33.24074863914548</v>
      </c>
      <c r="AQ862" s="49">
        <v>66.398419707318297</v>
      </c>
      <c r="AR862" s="49">
        <v>63.725259680535984</v>
      </c>
      <c r="AS862" s="49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62">
        <v>860</v>
      </c>
      <c r="B863" s="3" t="s">
        <v>3208</v>
      </c>
      <c r="C863" s="3" t="s">
        <v>2176</v>
      </c>
      <c r="D863" s="28" t="s">
        <v>4942</v>
      </c>
      <c r="E863" s="25" t="s">
        <v>4942</v>
      </c>
      <c r="F863" s="25" t="s">
        <v>4942</v>
      </c>
      <c r="G863" s="25" t="s">
        <v>4942</v>
      </c>
      <c r="H863" s="28" t="s">
        <v>4942</v>
      </c>
      <c r="I863" s="51">
        <v>1.492</v>
      </c>
      <c r="J863" s="51">
        <v>96.665890000000005</v>
      </c>
      <c r="K863" s="28" t="s">
        <v>4942</v>
      </c>
      <c r="L863" s="28" t="s">
        <v>4942</v>
      </c>
      <c r="M863" s="51" t="s">
        <v>4942</v>
      </c>
      <c r="N863" s="51" t="s">
        <v>4942</v>
      </c>
      <c r="O863" s="51" t="s">
        <v>4942</v>
      </c>
      <c r="P863" s="30" t="s">
        <v>4748</v>
      </c>
      <c r="Q863" s="27" t="s">
        <v>2001</v>
      </c>
      <c r="R863" s="30" t="s">
        <v>4748</v>
      </c>
      <c r="S863" s="27" t="s">
        <v>2001</v>
      </c>
      <c r="T863" s="30">
        <v>102267.80186000001</v>
      </c>
      <c r="U863" s="27" t="s">
        <v>4748</v>
      </c>
      <c r="V863" s="30" t="s">
        <v>4748</v>
      </c>
      <c r="W863" s="32" t="s">
        <v>2001</v>
      </c>
      <c r="X863" s="30" t="s">
        <v>4748</v>
      </c>
      <c r="Y863" s="32" t="s">
        <v>2001</v>
      </c>
      <c r="Z863" s="30">
        <v>1647.0409560000001</v>
      </c>
      <c r="AA863" s="32" t="s">
        <v>4748</v>
      </c>
      <c r="AB863" s="30" t="s">
        <v>4748</v>
      </c>
      <c r="AC863" s="27" t="s">
        <v>2001</v>
      </c>
      <c r="AD863" s="30" t="s">
        <v>4748</v>
      </c>
      <c r="AE863" s="27" t="s">
        <v>2001</v>
      </c>
      <c r="AF863" s="30">
        <v>1104</v>
      </c>
      <c r="AG863" s="27" t="s">
        <v>4748</v>
      </c>
      <c r="AH863" s="25" t="s">
        <v>4748</v>
      </c>
      <c r="AI863" s="25" t="s">
        <v>4748</v>
      </c>
      <c r="AJ863" s="25">
        <v>2.9850910256713505</v>
      </c>
      <c r="AK863" s="25" t="s">
        <v>4748</v>
      </c>
      <c r="AL863" s="25" t="s">
        <v>4748</v>
      </c>
      <c r="AM863" s="25">
        <v>9.9247484992372783</v>
      </c>
      <c r="AN863" s="49" t="s">
        <v>4748</v>
      </c>
      <c r="AO863" s="49" t="s">
        <v>4748</v>
      </c>
      <c r="AP863" s="49">
        <v>8.6449386661335623</v>
      </c>
      <c r="AQ863" s="49">
        <v>0</v>
      </c>
      <c r="AR863" s="49">
        <v>0</v>
      </c>
      <c r="AS863" s="49">
        <v>0</v>
      </c>
      <c r="AT863" s="28" t="s">
        <v>4748</v>
      </c>
      <c r="AU863" s="28">
        <v>700</v>
      </c>
      <c r="AV863" s="28">
        <v>800</v>
      </c>
    </row>
    <row r="864" spans="1:48" x14ac:dyDescent="0.25">
      <c r="A864" s="162">
        <v>861</v>
      </c>
      <c r="B864" s="3" t="s">
        <v>4134</v>
      </c>
      <c r="C864" s="3" t="s">
        <v>2176</v>
      </c>
      <c r="D864" s="28" t="s">
        <v>4942</v>
      </c>
      <c r="E864" s="25" t="s">
        <v>4942</v>
      </c>
      <c r="F864" s="25" t="s">
        <v>4942</v>
      </c>
      <c r="G864" s="25" t="s">
        <v>4942</v>
      </c>
      <c r="H864" s="28" t="s">
        <v>4942</v>
      </c>
      <c r="I864" s="51">
        <v>18.5</v>
      </c>
      <c r="J864" s="51">
        <v>100</v>
      </c>
      <c r="K864" s="28">
        <v>0</v>
      </c>
      <c r="L864" s="28" t="s">
        <v>4942</v>
      </c>
      <c r="M864" s="51" t="s">
        <v>4942</v>
      </c>
      <c r="N864" s="51" t="s">
        <v>4942</v>
      </c>
      <c r="O864" s="51" t="s">
        <v>4942</v>
      </c>
      <c r="P864" s="30" t="s">
        <v>4748</v>
      </c>
      <c r="Q864" s="27" t="s">
        <v>2001</v>
      </c>
      <c r="R864" s="30">
        <v>1049382.4184999999</v>
      </c>
      <c r="S864" s="27" t="s">
        <v>2001</v>
      </c>
      <c r="T864" s="30">
        <v>890458.42918900005</v>
      </c>
      <c r="U864" s="27">
        <v>-0.15144525628528041</v>
      </c>
      <c r="V864" s="30" t="s">
        <v>4748</v>
      </c>
      <c r="W864" s="32" t="s">
        <v>2001</v>
      </c>
      <c r="X864" s="30">
        <v>18812.797300999999</v>
      </c>
      <c r="Y864" s="32" t="s">
        <v>2001</v>
      </c>
      <c r="Z864" s="30">
        <v>293.38192600000002</v>
      </c>
      <c r="AA864" s="32">
        <v>-0.98440519390572467</v>
      </c>
      <c r="AB864" s="30" t="s">
        <v>4748</v>
      </c>
      <c r="AC864" s="27" t="s">
        <v>2001</v>
      </c>
      <c r="AD864" s="30">
        <v>1000</v>
      </c>
      <c r="AE864" s="27" t="s">
        <v>2001</v>
      </c>
      <c r="AF864" s="30">
        <v>16</v>
      </c>
      <c r="AG864" s="27">
        <v>-0.98399999999999999</v>
      </c>
      <c r="AH864" s="25" t="s">
        <v>4748</v>
      </c>
      <c r="AI864" s="25" t="s">
        <v>4748</v>
      </c>
      <c r="AJ864" s="25">
        <v>3.5909849460478052E-2</v>
      </c>
      <c r="AK864" s="25" t="s">
        <v>4748</v>
      </c>
      <c r="AL864" s="25" t="s">
        <v>4748</v>
      </c>
      <c r="AM864" s="25">
        <v>0.13516554695879554</v>
      </c>
      <c r="AN864" s="49" t="s">
        <v>4748</v>
      </c>
      <c r="AO864" s="49">
        <v>6.2491607969511591</v>
      </c>
      <c r="AP864" s="49">
        <v>3.7839189364165637</v>
      </c>
      <c r="AQ864" s="49" t="s">
        <v>4748</v>
      </c>
      <c r="AR864" s="49">
        <v>188.24740051519683</v>
      </c>
      <c r="AS864" s="49">
        <v>257.97805624402417</v>
      </c>
      <c r="AT864" s="28" t="s">
        <v>4748</v>
      </c>
      <c r="AU864" s="28" t="s">
        <v>4748</v>
      </c>
      <c r="AV864" s="28">
        <v>0</v>
      </c>
    </row>
    <row r="865" spans="1:48" x14ac:dyDescent="0.25">
      <c r="A865" s="162">
        <v>862</v>
      </c>
      <c r="B865" s="3" t="s">
        <v>3211</v>
      </c>
      <c r="C865" s="3" t="s">
        <v>2176</v>
      </c>
      <c r="D865" s="28">
        <v>21400</v>
      </c>
      <c r="E865" s="25">
        <v>-6.1403509999999999</v>
      </c>
      <c r="F865" s="25">
        <v>-25.69444</v>
      </c>
      <c r="G865" s="25">
        <v>-17.692309999999999</v>
      </c>
      <c r="H865" s="28">
        <v>214000000000</v>
      </c>
      <c r="I865" s="51">
        <v>10</v>
      </c>
      <c r="J865" s="51">
        <v>45.247320000000002</v>
      </c>
      <c r="K865" s="28">
        <v>35.35</v>
      </c>
      <c r="L865" s="28">
        <v>729000</v>
      </c>
      <c r="M865" s="51">
        <v>14.479025710419485</v>
      </c>
      <c r="N865" s="51">
        <v>1.2030982489039168</v>
      </c>
      <c r="O865" s="51" t="s">
        <v>4942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9">
        <v>37.652670991681262</v>
      </c>
      <c r="AO865" s="49">
        <v>21.745292327002218</v>
      </c>
      <c r="AP865" s="49">
        <v>22.845480164482534</v>
      </c>
      <c r="AQ865" s="49">
        <v>0</v>
      </c>
      <c r="AR865" s="49">
        <v>0</v>
      </c>
      <c r="AS865" s="49">
        <v>0</v>
      </c>
      <c r="AT865" s="28">
        <v>1000.0002500000624</v>
      </c>
      <c r="AU865" s="28">
        <v>1500.0003750000935</v>
      </c>
      <c r="AV865" s="28" t="s">
        <v>4748</v>
      </c>
    </row>
    <row r="866" spans="1:48" x14ac:dyDescent="0.25">
      <c r="A866" s="162">
        <v>863</v>
      </c>
      <c r="B866" s="3" t="s">
        <v>3214</v>
      </c>
      <c r="C866" s="3" t="s">
        <v>2176</v>
      </c>
      <c r="D866" s="6">
        <v>8900</v>
      </c>
      <c r="E866" s="171">
        <v>14.10256</v>
      </c>
      <c r="F866" s="171">
        <v>18.66667</v>
      </c>
      <c r="G866" s="171">
        <v>1.1363639999999999</v>
      </c>
      <c r="H866" s="6">
        <v>53400000000</v>
      </c>
      <c r="I866" s="154">
        <v>6</v>
      </c>
      <c r="J866" s="154">
        <v>100</v>
      </c>
      <c r="K866" s="6">
        <v>5</v>
      </c>
      <c r="L866" s="6">
        <v>44500</v>
      </c>
      <c r="M866" s="154">
        <v>9.1752577319587623</v>
      </c>
      <c r="N866" s="154">
        <v>0.77459538928283456</v>
      </c>
      <c r="O866" s="154" t="s">
        <v>4942</v>
      </c>
      <c r="P866" s="172">
        <v>139225.31815800001</v>
      </c>
      <c r="Q866" s="168" t="s">
        <v>2001</v>
      </c>
      <c r="R866" s="172" t="s">
        <v>4748</v>
      </c>
      <c r="S866" s="168" t="s">
        <v>2001</v>
      </c>
      <c r="T866" s="172">
        <v>170267.544884</v>
      </c>
      <c r="U866" s="168" t="s">
        <v>4748</v>
      </c>
      <c r="V866" s="172">
        <v>3461.8103759999999</v>
      </c>
      <c r="W866" s="173" t="s">
        <v>2001</v>
      </c>
      <c r="X866" s="172" t="s">
        <v>4748</v>
      </c>
      <c r="Y866" s="173" t="s">
        <v>2001</v>
      </c>
      <c r="Z866" s="172">
        <v>7013.999108</v>
      </c>
      <c r="AA866" s="173" t="s">
        <v>4748</v>
      </c>
      <c r="AB866" s="172">
        <v>490</v>
      </c>
      <c r="AC866" s="168" t="s">
        <v>2001</v>
      </c>
      <c r="AD866" s="172" t="s">
        <v>4748</v>
      </c>
      <c r="AE866" s="168" t="s">
        <v>2001</v>
      </c>
      <c r="AF866" s="172">
        <v>970</v>
      </c>
      <c r="AG866" s="168" t="s">
        <v>4748</v>
      </c>
      <c r="AH866" s="171" t="s">
        <v>4748</v>
      </c>
      <c r="AI866" s="171" t="s">
        <v>4748</v>
      </c>
      <c r="AJ866" s="171" t="s">
        <v>4748</v>
      </c>
      <c r="AK866" s="171" t="s">
        <v>4748</v>
      </c>
      <c r="AL866" s="171" t="s">
        <v>4748</v>
      </c>
      <c r="AM866" s="171" t="s">
        <v>4748</v>
      </c>
      <c r="AN866" s="170">
        <v>7.9567863435788926</v>
      </c>
      <c r="AO866" s="170" t="s">
        <v>4748</v>
      </c>
      <c r="AP866" s="170">
        <v>10.973385038075879</v>
      </c>
      <c r="AQ866" s="170">
        <v>5.7910693806448101</v>
      </c>
      <c r="AR866" s="170" t="s">
        <v>4748</v>
      </c>
      <c r="AS866" s="170">
        <v>4.5459570816199806</v>
      </c>
      <c r="AT866" s="6" t="s">
        <v>4748</v>
      </c>
      <c r="AU866" s="6" t="s">
        <v>4748</v>
      </c>
      <c r="AV866" s="6">
        <v>794</v>
      </c>
    </row>
    <row r="867" spans="1:48" x14ac:dyDescent="0.25">
      <c r="A867" s="162">
        <v>864</v>
      </c>
      <c r="B867" s="3" t="s">
        <v>494</v>
      </c>
      <c r="C867" s="3" t="s">
        <v>694</v>
      </c>
      <c r="D867" s="28">
        <v>8900</v>
      </c>
      <c r="E867" s="25">
        <v>1.1363639999999999</v>
      </c>
      <c r="F867" s="25">
        <v>7.2289159999999999</v>
      </c>
      <c r="G867" s="25">
        <v>-2.1978019999999998</v>
      </c>
      <c r="H867" s="28">
        <v>2649259012800</v>
      </c>
      <c r="I867" s="51">
        <v>297.6696</v>
      </c>
      <c r="J867" s="51">
        <v>95.799059999999997</v>
      </c>
      <c r="K867" s="28">
        <v>473035</v>
      </c>
      <c r="L867" s="28">
        <v>4168097000</v>
      </c>
      <c r="M867" s="51">
        <v>73.354127277801226</v>
      </c>
      <c r="N867" s="51">
        <v>0.82041199393955522</v>
      </c>
      <c r="O867" s="51">
        <v>0.79777469999999995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9" t="s">
        <v>4748</v>
      </c>
      <c r="AO867" s="49" t="s">
        <v>4748</v>
      </c>
      <c r="AP867" s="49" t="s">
        <v>4748</v>
      </c>
      <c r="AQ867" s="49">
        <v>320.29487320109496</v>
      </c>
      <c r="AR867" s="49">
        <v>684.34450181109185</v>
      </c>
      <c r="AS867" s="49">
        <v>495.4099587308325</v>
      </c>
      <c r="AT867" s="28">
        <v>0</v>
      </c>
      <c r="AU867" s="28">
        <v>0</v>
      </c>
      <c r="AV867" s="28" t="s">
        <v>4748</v>
      </c>
    </row>
    <row r="868" spans="1:48" x14ac:dyDescent="0.25">
      <c r="A868" s="162">
        <v>865</v>
      </c>
      <c r="B868" s="3" t="s">
        <v>2033</v>
      </c>
      <c r="C868" s="3" t="s">
        <v>1</v>
      </c>
      <c r="D868" s="6">
        <v>59500</v>
      </c>
      <c r="E868" s="171">
        <v>4.56942</v>
      </c>
      <c r="F868" s="171">
        <v>4.9382720000000004</v>
      </c>
      <c r="G868" s="171">
        <v>14.423080000000001</v>
      </c>
      <c r="H868" s="6">
        <v>55361577103000</v>
      </c>
      <c r="I868" s="154">
        <v>930.44669999999996</v>
      </c>
      <c r="J868" s="154">
        <v>32.219090000000001</v>
      </c>
      <c r="K868" s="6">
        <v>409283</v>
      </c>
      <c r="L868" s="6">
        <v>23414450000</v>
      </c>
      <c r="M868" s="154">
        <v>16.141358305078423</v>
      </c>
      <c r="N868" s="154">
        <v>2.8103323052307116</v>
      </c>
      <c r="O868" s="154">
        <v>0.7133524</v>
      </c>
      <c r="P868" s="172">
        <v>6673435.02599</v>
      </c>
      <c r="Q868" s="168">
        <v>1.381829386293175</v>
      </c>
      <c r="R868" s="172">
        <v>7359180.9208150003</v>
      </c>
      <c r="S868" s="168">
        <v>0.10275755921116048</v>
      </c>
      <c r="T868" s="172">
        <v>11632336.029173</v>
      </c>
      <c r="U868" s="168">
        <v>0.58065634672353783</v>
      </c>
      <c r="V868" s="172">
        <v>415422.66401200002</v>
      </c>
      <c r="W868" s="173">
        <v>3.4337229796152364</v>
      </c>
      <c r="X868" s="172">
        <v>1665077.55736</v>
      </c>
      <c r="Y868" s="173">
        <v>3.008152904512456</v>
      </c>
      <c r="Z868" s="172">
        <v>2033481.8103219999</v>
      </c>
      <c r="AA868" s="173">
        <v>0.22125350938373659</v>
      </c>
      <c r="AB868" s="172" t="s">
        <v>4748</v>
      </c>
      <c r="AC868" s="168" t="s">
        <v>2001</v>
      </c>
      <c r="AD868" s="172">
        <v>2592.3664122137402</v>
      </c>
      <c r="AE868" s="168" t="s">
        <v>2001</v>
      </c>
      <c r="AF868" s="172">
        <v>2533.8710839694654</v>
      </c>
      <c r="AG868" s="168">
        <v>-2.2564452296819783E-2</v>
      </c>
      <c r="AH868" s="171">
        <v>1.9474100188066377</v>
      </c>
      <c r="AI868" s="171">
        <v>5.277793796498111</v>
      </c>
      <c r="AJ868" s="171">
        <v>4.7293553473289025</v>
      </c>
      <c r="AK868" s="171">
        <v>10.92591693226956</v>
      </c>
      <c r="AL868" s="171">
        <v>23.092293403688714</v>
      </c>
      <c r="AM868" s="171">
        <v>18.671223616182502</v>
      </c>
      <c r="AN868" s="170">
        <v>20.07755927179694</v>
      </c>
      <c r="AO868" s="170">
        <v>21.511626447127497</v>
      </c>
      <c r="AP868" s="170">
        <v>27.998081779138083</v>
      </c>
      <c r="AQ868" s="170">
        <v>131.14775601971346</v>
      </c>
      <c r="AR868" s="170">
        <v>134.40241823596418</v>
      </c>
      <c r="AS868" s="170">
        <v>135.40452600342579</v>
      </c>
      <c r="AT868" s="6" t="s">
        <v>4748</v>
      </c>
      <c r="AU868" s="6">
        <v>0</v>
      </c>
      <c r="AV868" s="6" t="s">
        <v>4748</v>
      </c>
    </row>
    <row r="869" spans="1:48" x14ac:dyDescent="0.25">
      <c r="A869" s="162">
        <v>866</v>
      </c>
      <c r="B869" s="3" t="s">
        <v>3217</v>
      </c>
      <c r="C869" s="3" t="s">
        <v>2176</v>
      </c>
      <c r="D869" s="6" t="s">
        <v>4942</v>
      </c>
      <c r="E869" s="171" t="s">
        <v>4942</v>
      </c>
      <c r="F869" s="171" t="s">
        <v>4942</v>
      </c>
      <c r="G869" s="171" t="s">
        <v>4942</v>
      </c>
      <c r="H869" s="6" t="s">
        <v>4942</v>
      </c>
      <c r="I869" s="154">
        <v>10.962999999999999</v>
      </c>
      <c r="J869" s="154">
        <v>100</v>
      </c>
      <c r="K869" s="6" t="s">
        <v>4942</v>
      </c>
      <c r="L869" s="6" t="s">
        <v>4942</v>
      </c>
      <c r="M869" s="154" t="s">
        <v>4942</v>
      </c>
      <c r="N869" s="154" t="s">
        <v>4942</v>
      </c>
      <c r="O869" s="154" t="s">
        <v>4942</v>
      </c>
      <c r="P869" s="172">
        <v>61693.062646999999</v>
      </c>
      <c r="Q869" s="168" t="s">
        <v>2001</v>
      </c>
      <c r="R869" s="172" t="s">
        <v>4748</v>
      </c>
      <c r="S869" s="168" t="s">
        <v>2001</v>
      </c>
      <c r="T869" s="172">
        <v>67122.590937000001</v>
      </c>
      <c r="U869" s="168" t="s">
        <v>4748</v>
      </c>
      <c r="V869" s="172">
        <v>1047.969171</v>
      </c>
      <c r="W869" s="173" t="s">
        <v>2001</v>
      </c>
      <c r="X869" s="172" t="s">
        <v>4748</v>
      </c>
      <c r="Y869" s="173" t="s">
        <v>2001</v>
      </c>
      <c r="Z869" s="172">
        <v>1367.306726</v>
      </c>
      <c r="AA869" s="173" t="s">
        <v>4748</v>
      </c>
      <c r="AB869" s="172">
        <v>95</v>
      </c>
      <c r="AC869" s="168" t="s">
        <v>2001</v>
      </c>
      <c r="AD869" s="172" t="s">
        <v>4748</v>
      </c>
      <c r="AE869" s="168" t="s">
        <v>2001</v>
      </c>
      <c r="AF869" s="172">
        <v>124.72</v>
      </c>
      <c r="AG869" s="168" t="s">
        <v>4748</v>
      </c>
      <c r="AH869" s="171" t="s">
        <v>4748</v>
      </c>
      <c r="AI869" s="171" t="s">
        <v>4748</v>
      </c>
      <c r="AJ869" s="171" t="s">
        <v>4748</v>
      </c>
      <c r="AK869" s="171" t="s">
        <v>4748</v>
      </c>
      <c r="AL869" s="171" t="s">
        <v>4748</v>
      </c>
      <c r="AM869" s="171" t="s">
        <v>4748</v>
      </c>
      <c r="AN869" s="170">
        <v>31.639088650349521</v>
      </c>
      <c r="AO869" s="170" t="s">
        <v>4748</v>
      </c>
      <c r="AP869" s="170">
        <v>28.700562672083617</v>
      </c>
      <c r="AQ869" s="170">
        <v>51.212739469418658</v>
      </c>
      <c r="AR869" s="170" t="s">
        <v>4748</v>
      </c>
      <c r="AS869" s="170">
        <v>42.820584506451894</v>
      </c>
      <c r="AT869" s="6" t="s">
        <v>4748</v>
      </c>
      <c r="AU869" s="6" t="s">
        <v>4748</v>
      </c>
      <c r="AV869" s="6">
        <v>125</v>
      </c>
    </row>
    <row r="870" spans="1:48" x14ac:dyDescent="0.25">
      <c r="A870" s="162">
        <v>867</v>
      </c>
      <c r="B870" s="3" t="s">
        <v>193</v>
      </c>
      <c r="C870" s="3" t="s">
        <v>1</v>
      </c>
      <c r="D870" s="28">
        <v>8610</v>
      </c>
      <c r="E870" s="25">
        <v>-13.9</v>
      </c>
      <c r="F870" s="25">
        <v>7.625</v>
      </c>
      <c r="G870" s="25">
        <v>101.63930000000001</v>
      </c>
      <c r="H870" s="28">
        <v>779205000000</v>
      </c>
      <c r="I870" s="51">
        <v>90.5</v>
      </c>
      <c r="J870" s="51">
        <v>57.422899999999998</v>
      </c>
      <c r="K870" s="28">
        <v>43205.5</v>
      </c>
      <c r="L870" s="28">
        <v>439350000</v>
      </c>
      <c r="M870" s="51">
        <v>111.13471199923423</v>
      </c>
      <c r="N870" s="51">
        <v>3.2137590695349809</v>
      </c>
      <c r="O870" s="51">
        <v>0.53541289999999997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9">
        <v>27.051590044620376</v>
      </c>
      <c r="AO870" s="49">
        <v>47.908258599159417</v>
      </c>
      <c r="AP870" s="49">
        <v>50.364124745961988</v>
      </c>
      <c r="AQ870" s="49">
        <v>35.99487839399081</v>
      </c>
      <c r="AR870" s="49">
        <v>35.168828432021463</v>
      </c>
      <c r="AS870" s="49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62">
        <v>868</v>
      </c>
      <c r="B871" s="3" t="s">
        <v>3220</v>
      </c>
      <c r="C871" s="3" t="s">
        <v>2176</v>
      </c>
      <c r="D871" s="28" t="s">
        <v>4942</v>
      </c>
      <c r="E871" s="25" t="s">
        <v>4942</v>
      </c>
      <c r="F871" s="25" t="s">
        <v>4942</v>
      </c>
      <c r="G871" s="25" t="s">
        <v>4942</v>
      </c>
      <c r="H871" s="28" t="s">
        <v>4942</v>
      </c>
      <c r="I871" s="51">
        <v>8.5</v>
      </c>
      <c r="J871" s="51">
        <v>98.271770000000004</v>
      </c>
      <c r="K871" s="28" t="s">
        <v>4942</v>
      </c>
      <c r="L871" s="28" t="s">
        <v>4942</v>
      </c>
      <c r="M871" s="51" t="s">
        <v>4942</v>
      </c>
      <c r="N871" s="51" t="s">
        <v>4942</v>
      </c>
      <c r="O871" s="51" t="s">
        <v>4942</v>
      </c>
      <c r="P871" s="30">
        <v>44318.974733000003</v>
      </c>
      <c r="Q871" s="27" t="s">
        <v>2001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2001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2001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4748</v>
      </c>
      <c r="AI871" s="25">
        <v>0.41633788097452307</v>
      </c>
      <c r="AJ871" s="25">
        <v>1.2147233011539407</v>
      </c>
      <c r="AK871" s="25" t="s">
        <v>4748</v>
      </c>
      <c r="AL871" s="25">
        <v>0.74562121006814264</v>
      </c>
      <c r="AM871" s="25">
        <v>2.0322506069621755</v>
      </c>
      <c r="AN871" s="49">
        <v>9.4410378877390002</v>
      </c>
      <c r="AO871" s="49">
        <v>6.2363712950207599</v>
      </c>
      <c r="AP871" s="49">
        <v>5.8186707265627131</v>
      </c>
      <c r="AQ871" s="49">
        <v>55.93921270544935</v>
      </c>
      <c r="AR871" s="49">
        <v>56.052160485345439</v>
      </c>
      <c r="AS871" s="49">
        <v>37.563539882293739</v>
      </c>
      <c r="AT871" s="28" t="s">
        <v>4748</v>
      </c>
      <c r="AU871" s="28" t="s">
        <v>4748</v>
      </c>
      <c r="AV871" s="28">
        <v>200</v>
      </c>
    </row>
    <row r="872" spans="1:48" x14ac:dyDescent="0.25">
      <c r="A872" s="162">
        <v>869</v>
      </c>
      <c r="B872" s="3" t="s">
        <v>495</v>
      </c>
      <c r="C872" s="3" t="s">
        <v>694</v>
      </c>
      <c r="D872" s="28">
        <v>6500</v>
      </c>
      <c r="E872" s="25">
        <v>10.16949</v>
      </c>
      <c r="F872" s="25">
        <v>20.370370000000001</v>
      </c>
      <c r="G872" s="25">
        <v>58.536589999999997</v>
      </c>
      <c r="H872" s="28">
        <v>1300000000000</v>
      </c>
      <c r="I872" s="51">
        <v>200</v>
      </c>
      <c r="J872" s="51">
        <v>40.715449999999997</v>
      </c>
      <c r="K872" s="28">
        <v>224976.3</v>
      </c>
      <c r="L872" s="28">
        <v>1338066000</v>
      </c>
      <c r="M872" s="51">
        <v>54.164438702754701</v>
      </c>
      <c r="N872" s="51">
        <v>1.0574876385040168</v>
      </c>
      <c r="O872" s="51">
        <v>0.5785669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9">
        <v>44.333546824909064</v>
      </c>
      <c r="AO872" s="49">
        <v>43.826185561638695</v>
      </c>
      <c r="AP872" s="49">
        <v>45.209532303401815</v>
      </c>
      <c r="AQ872" s="49">
        <v>81.798267953745977</v>
      </c>
      <c r="AR872" s="49">
        <v>74.382175473912952</v>
      </c>
      <c r="AS872" s="49">
        <v>70.815900496358424</v>
      </c>
      <c r="AT872" s="28">
        <v>0</v>
      </c>
      <c r="AU872" s="28">
        <v>0</v>
      </c>
      <c r="AV872" s="28" t="s">
        <v>4748</v>
      </c>
    </row>
    <row r="873" spans="1:48" x14ac:dyDescent="0.25">
      <c r="A873" s="162">
        <v>870</v>
      </c>
      <c r="B873" s="3" t="s">
        <v>194</v>
      </c>
      <c r="C873" s="3" t="s">
        <v>1</v>
      </c>
      <c r="D873" s="28">
        <v>3950</v>
      </c>
      <c r="E873" s="25">
        <v>-20.202020000000001</v>
      </c>
      <c r="F873" s="25">
        <v>1.8041240000000001</v>
      </c>
      <c r="G873" s="25">
        <v>82.027649999999994</v>
      </c>
      <c r="H873" s="28">
        <v>1184999996050</v>
      </c>
      <c r="I873" s="51">
        <v>300</v>
      </c>
      <c r="J873" s="51">
        <v>71.360709999999997</v>
      </c>
      <c r="K873" s="28">
        <v>1694058</v>
      </c>
      <c r="L873" s="28">
        <v>7528750000</v>
      </c>
      <c r="M873" s="51">
        <v>59.70751450208612</v>
      </c>
      <c r="N873" s="51">
        <v>4.4696094354087661</v>
      </c>
      <c r="O873" s="51">
        <v>0.74073489999999997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9">
        <v>44.339576288439972</v>
      </c>
      <c r="AO873" s="49">
        <v>40.975420087306333</v>
      </c>
      <c r="AP873" s="49">
        <v>54.193763528885967</v>
      </c>
      <c r="AQ873" s="49">
        <v>77.612661082537826</v>
      </c>
      <c r="AR873" s="49">
        <v>102.91176872143819</v>
      </c>
      <c r="AS873" s="49">
        <v>155.63008603026179</v>
      </c>
      <c r="AT873" s="28">
        <v>0</v>
      </c>
      <c r="AU873" s="28">
        <v>0</v>
      </c>
      <c r="AV873" s="28" t="s">
        <v>4748</v>
      </c>
    </row>
    <row r="874" spans="1:48" x14ac:dyDescent="0.25">
      <c r="A874" s="162">
        <v>871</v>
      </c>
      <c r="B874" s="3" t="s">
        <v>4635</v>
      </c>
      <c r="C874" s="3" t="s">
        <v>2176</v>
      </c>
      <c r="D874" s="28">
        <v>13100</v>
      </c>
      <c r="E874" s="25">
        <v>-5.7553960000000002</v>
      </c>
      <c r="F874" s="25">
        <v>-8.3916079999999997</v>
      </c>
      <c r="G874" s="25">
        <v>-26.404489999999999</v>
      </c>
      <c r="H874" s="28">
        <v>13548406450000</v>
      </c>
      <c r="I874" s="51">
        <v>1034.229</v>
      </c>
      <c r="J874" s="51">
        <v>100</v>
      </c>
      <c r="K874" s="28">
        <v>264053.5</v>
      </c>
      <c r="L874" s="28">
        <v>3530833000</v>
      </c>
      <c r="M874" s="51">
        <v>35.520124559695184</v>
      </c>
      <c r="N874" s="51">
        <v>1.425664786738994</v>
      </c>
      <c r="O874" s="51" t="s">
        <v>4942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4748</v>
      </c>
      <c r="U874" s="27" t="s">
        <v>4748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4748</v>
      </c>
      <c r="AA874" s="32" t="s">
        <v>4748</v>
      </c>
      <c r="AB874" s="30" t="s">
        <v>4748</v>
      </c>
      <c r="AC874" s="27" t="s">
        <v>2001</v>
      </c>
      <c r="AD874" s="30" t="s">
        <v>4748</v>
      </c>
      <c r="AE874" s="27" t="s">
        <v>2001</v>
      </c>
      <c r="AF874" s="30" t="s">
        <v>4748</v>
      </c>
      <c r="AG874" s="27" t="s">
        <v>4748</v>
      </c>
      <c r="AH874" s="25">
        <v>2.8024855639755044</v>
      </c>
      <c r="AI874" s="25">
        <v>2.3880416284509351</v>
      </c>
      <c r="AJ874" s="25" t="s">
        <v>4748</v>
      </c>
      <c r="AK874" s="25">
        <v>7.233305538670737</v>
      </c>
      <c r="AL874" s="25">
        <v>5.5025045940046828</v>
      </c>
      <c r="AM874" s="25" t="s">
        <v>4748</v>
      </c>
      <c r="AN874" s="49">
        <v>5.7194985739247528</v>
      </c>
      <c r="AO874" s="49">
        <v>6.8795089925646202</v>
      </c>
      <c r="AP874" s="49" t="s">
        <v>4748</v>
      </c>
      <c r="AQ874" s="49">
        <v>28.179432304114759</v>
      </c>
      <c r="AR874" s="49">
        <v>25.732713427629321</v>
      </c>
      <c r="AS874" s="49" t="s">
        <v>4748</v>
      </c>
      <c r="AT874" s="28" t="s">
        <v>4748</v>
      </c>
      <c r="AU874" s="28" t="s">
        <v>4748</v>
      </c>
      <c r="AV874" s="28" t="s">
        <v>4748</v>
      </c>
    </row>
    <row r="875" spans="1:48" x14ac:dyDescent="0.25">
      <c r="A875" s="162">
        <v>872</v>
      </c>
      <c r="B875" s="3" t="s">
        <v>496</v>
      </c>
      <c r="C875" s="3" t="s">
        <v>694</v>
      </c>
      <c r="D875" s="28">
        <v>4400</v>
      </c>
      <c r="E875" s="25">
        <v>4.7619049999999996</v>
      </c>
      <c r="F875" s="25">
        <v>0</v>
      </c>
      <c r="G875" s="25">
        <v>-12</v>
      </c>
      <c r="H875" s="28">
        <v>35025364000</v>
      </c>
      <c r="I875" s="51">
        <v>7.9603099999999998</v>
      </c>
      <c r="J875" s="51">
        <v>72.878330000000005</v>
      </c>
      <c r="K875" s="28">
        <v>2250</v>
      </c>
      <c r="L875" s="28">
        <v>9495000</v>
      </c>
      <c r="M875" s="51">
        <v>4.5466647426697024</v>
      </c>
      <c r="N875" s="51">
        <v>0.36056916870184325</v>
      </c>
      <c r="O875" s="51">
        <v>0.47547080000000003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9">
        <v>10.165331698430158</v>
      </c>
      <c r="AO875" s="49">
        <v>8.8257585081680681</v>
      </c>
      <c r="AP875" s="49">
        <v>11.719672926244851</v>
      </c>
      <c r="AQ875" s="49">
        <v>249.78859530426627</v>
      </c>
      <c r="AR875" s="49">
        <v>157.04265730609819</v>
      </c>
      <c r="AS875" s="49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62">
        <v>873</v>
      </c>
      <c r="B876" s="3" t="s">
        <v>3223</v>
      </c>
      <c r="C876" s="3" t="s">
        <v>2176</v>
      </c>
      <c r="D876" s="28">
        <v>15300</v>
      </c>
      <c r="E876" s="25">
        <v>0</v>
      </c>
      <c r="F876" s="25">
        <v>0</v>
      </c>
      <c r="G876" s="25">
        <v>1.324503</v>
      </c>
      <c r="H876" s="28">
        <v>30600000000</v>
      </c>
      <c r="I876" s="51">
        <v>2</v>
      </c>
      <c r="J876" s="51">
        <v>100</v>
      </c>
      <c r="K876" s="28">
        <v>25</v>
      </c>
      <c r="L876" s="28">
        <v>382500</v>
      </c>
      <c r="M876" s="51" t="s">
        <v>4942</v>
      </c>
      <c r="N876" s="51">
        <v>6.5180998413530284</v>
      </c>
      <c r="O876" s="51" t="s">
        <v>4942</v>
      </c>
      <c r="P876" s="30" t="s">
        <v>4748</v>
      </c>
      <c r="Q876" s="27" t="s">
        <v>2001</v>
      </c>
      <c r="R876" s="30">
        <v>10505.202577</v>
      </c>
      <c r="S876" s="27" t="s">
        <v>2001</v>
      </c>
      <c r="T876" s="30" t="s">
        <v>4748</v>
      </c>
      <c r="U876" s="27" t="s">
        <v>4748</v>
      </c>
      <c r="V876" s="30" t="s">
        <v>4748</v>
      </c>
      <c r="W876" s="32" t="s">
        <v>2001</v>
      </c>
      <c r="X876" s="30">
        <v>-316.06730399999998</v>
      </c>
      <c r="Y876" s="32" t="s">
        <v>2001</v>
      </c>
      <c r="Z876" s="30" t="s">
        <v>4748</v>
      </c>
      <c r="AA876" s="32" t="s">
        <v>4748</v>
      </c>
      <c r="AB876" s="30" t="s">
        <v>4748</v>
      </c>
      <c r="AC876" s="27" t="s">
        <v>2001</v>
      </c>
      <c r="AD876" s="30" t="s">
        <v>4748</v>
      </c>
      <c r="AE876" s="27" t="s">
        <v>2001</v>
      </c>
      <c r="AF876" s="30" t="s">
        <v>4748</v>
      </c>
      <c r="AG876" s="27" t="s">
        <v>4748</v>
      </c>
      <c r="AH876" s="25" t="s">
        <v>4748</v>
      </c>
      <c r="AI876" s="25" t="s">
        <v>4748</v>
      </c>
      <c r="AJ876" s="25" t="s">
        <v>4748</v>
      </c>
      <c r="AK876" s="25" t="s">
        <v>4748</v>
      </c>
      <c r="AL876" s="25" t="s">
        <v>4748</v>
      </c>
      <c r="AM876" s="25" t="s">
        <v>4748</v>
      </c>
      <c r="AN876" s="49" t="s">
        <v>4748</v>
      </c>
      <c r="AO876" s="49">
        <v>33.510789441676081</v>
      </c>
      <c r="AP876" s="49" t="s">
        <v>4748</v>
      </c>
      <c r="AQ876" s="49" t="s">
        <v>4748</v>
      </c>
      <c r="AR876" s="49">
        <v>17.747516370709629</v>
      </c>
      <c r="AS876" s="49" t="s">
        <v>4748</v>
      </c>
      <c r="AT876" s="28" t="s">
        <v>4748</v>
      </c>
      <c r="AU876" s="28" t="s">
        <v>4748</v>
      </c>
      <c r="AV876" s="28" t="s">
        <v>4748</v>
      </c>
    </row>
    <row r="877" spans="1:48" x14ac:dyDescent="0.25">
      <c r="A877" s="162">
        <v>874</v>
      </c>
      <c r="B877" s="3" t="s">
        <v>195</v>
      </c>
      <c r="C877" s="3" t="s">
        <v>1</v>
      </c>
      <c r="D877" s="28">
        <v>50000</v>
      </c>
      <c r="E877" s="25">
        <v>0</v>
      </c>
      <c r="F877" s="25">
        <v>-5.6603770000000004</v>
      </c>
      <c r="G877" s="25">
        <v>-3.6608860000000001</v>
      </c>
      <c r="H877" s="28">
        <v>1328864000000</v>
      </c>
      <c r="I877" s="51">
        <v>26.577279999999998</v>
      </c>
      <c r="J877" s="51">
        <v>45.93374</v>
      </c>
      <c r="K877" s="28">
        <v>656.5</v>
      </c>
      <c r="L877" s="28">
        <v>32574500</v>
      </c>
      <c r="M877" s="51">
        <v>14.022752298706243</v>
      </c>
      <c r="N877" s="51">
        <v>2.2720059338539822</v>
      </c>
      <c r="O877" s="51">
        <v>0.34012039999999999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9">
        <v>45.511064986690762</v>
      </c>
      <c r="AO877" s="49">
        <v>44.185491001408408</v>
      </c>
      <c r="AP877" s="49">
        <v>42.226201571414201</v>
      </c>
      <c r="AQ877" s="49">
        <v>2.8233830744576549</v>
      </c>
      <c r="AR877" s="49">
        <v>9.5097198192769863</v>
      </c>
      <c r="AS877" s="49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62">
        <v>875</v>
      </c>
      <c r="B878" s="3" t="s">
        <v>497</v>
      </c>
      <c r="C878" s="3" t="s">
        <v>694</v>
      </c>
      <c r="D878" s="6">
        <v>4300</v>
      </c>
      <c r="E878" s="171">
        <v>4.8780489999999999</v>
      </c>
      <c r="F878" s="171">
        <v>53.571429999999999</v>
      </c>
      <c r="G878" s="171">
        <v>86.956519999999998</v>
      </c>
      <c r="H878" s="6">
        <v>172000000000</v>
      </c>
      <c r="I878" s="154">
        <v>40</v>
      </c>
      <c r="J878" s="154">
        <v>87.341999999999999</v>
      </c>
      <c r="K878" s="6">
        <v>10995</v>
      </c>
      <c r="L878" s="6">
        <v>47217000</v>
      </c>
      <c r="M878" s="154" t="s">
        <v>4942</v>
      </c>
      <c r="N878" s="154">
        <v>1.8142053377650775</v>
      </c>
      <c r="O878" s="154">
        <v>0.33262760000000002</v>
      </c>
      <c r="P878" s="172">
        <v>-4057.0995130000001</v>
      </c>
      <c r="Q878" s="168">
        <v>-0.21904608142642079</v>
      </c>
      <c r="R878" s="172">
        <v>-1426.077573</v>
      </c>
      <c r="S878" s="168">
        <v>-0.64849825141570294</v>
      </c>
      <c r="T878" s="172">
        <v>8914.2445439999992</v>
      </c>
      <c r="U878" s="168">
        <v>-7.2508833409723632</v>
      </c>
      <c r="V878" s="172">
        <v>3804.2015980000001</v>
      </c>
      <c r="W878" s="173">
        <v>4.893683917346654</v>
      </c>
      <c r="X878" s="172">
        <v>-13504.223045999999</v>
      </c>
      <c r="Y878" s="173">
        <v>-4.5498179310737985</v>
      </c>
      <c r="Z878" s="172">
        <v>-2992.8445630000001</v>
      </c>
      <c r="AA878" s="173">
        <v>-0.77837713781789974</v>
      </c>
      <c r="AB878" s="172">
        <v>159</v>
      </c>
      <c r="AC878" s="168">
        <v>4.912978802528821</v>
      </c>
      <c r="AD878" s="172">
        <v>-563</v>
      </c>
      <c r="AE878" s="168">
        <v>-4.5408805031446544</v>
      </c>
      <c r="AF878" s="172">
        <v>-125</v>
      </c>
      <c r="AG878" s="168">
        <v>-0.77797513321492007</v>
      </c>
      <c r="AH878" s="171">
        <v>0.79176738117928724</v>
      </c>
      <c r="AI878" s="171">
        <v>-2.9201461949972516</v>
      </c>
      <c r="AJ878" s="171">
        <v>-0.65866398196031029</v>
      </c>
      <c r="AK878" s="171">
        <v>4.5729475762321403</v>
      </c>
      <c r="AL878" s="171">
        <v>-17.238130125923885</v>
      </c>
      <c r="AM878" s="171">
        <v>-4.2699581775643747</v>
      </c>
      <c r="AN878" s="170" t="s">
        <v>4748</v>
      </c>
      <c r="AO878" s="170" t="s">
        <v>4748</v>
      </c>
      <c r="AP878" s="170" t="s">
        <v>4748</v>
      </c>
      <c r="AQ878" s="170">
        <v>0</v>
      </c>
      <c r="AR878" s="170">
        <v>0</v>
      </c>
      <c r="AS878" s="170">
        <v>0</v>
      </c>
      <c r="AT878" s="6">
        <v>0</v>
      </c>
      <c r="AU878" s="6">
        <v>0</v>
      </c>
      <c r="AV878" s="6">
        <v>0</v>
      </c>
    </row>
    <row r="879" spans="1:48" x14ac:dyDescent="0.25">
      <c r="A879" s="162">
        <v>876</v>
      </c>
      <c r="B879" s="3" t="s">
        <v>196</v>
      </c>
      <c r="C879" s="3" t="s">
        <v>1</v>
      </c>
      <c r="D879" s="6">
        <v>36500</v>
      </c>
      <c r="E879" s="171">
        <v>-4.9479170000000003</v>
      </c>
      <c r="F879" s="171">
        <v>-0.68027210000000005</v>
      </c>
      <c r="G879" s="171">
        <v>-10.648709999999999</v>
      </c>
      <c r="H879" s="6">
        <v>1696217305500</v>
      </c>
      <c r="I879" s="154">
        <v>46.471709999999995</v>
      </c>
      <c r="J879" s="154">
        <v>30.281849999999999</v>
      </c>
      <c r="K879" s="6">
        <v>2869</v>
      </c>
      <c r="L879" s="6">
        <v>107200000</v>
      </c>
      <c r="M879" s="154">
        <v>10.825697948303107</v>
      </c>
      <c r="N879" s="154">
        <v>2.6673523813984721</v>
      </c>
      <c r="O879" s="154">
        <v>0.6536419</v>
      </c>
      <c r="P879" s="172">
        <v>2094677.3842130001</v>
      </c>
      <c r="Q879" s="168">
        <v>3.3729209071291288E-2</v>
      </c>
      <c r="R879" s="172">
        <v>2346877.3857789999</v>
      </c>
      <c r="S879" s="168">
        <v>0.12040040316793466</v>
      </c>
      <c r="T879" s="172">
        <v>2612940.0987610002</v>
      </c>
      <c r="U879" s="168">
        <v>0.11336881704780075</v>
      </c>
      <c r="V879" s="172">
        <v>90476.338470000002</v>
      </c>
      <c r="W879" s="173">
        <v>0.21593945050357699</v>
      </c>
      <c r="X879" s="172">
        <v>223285.90339600001</v>
      </c>
      <c r="Y879" s="173">
        <v>1.4678927902242287</v>
      </c>
      <c r="Z879" s="172">
        <v>135807.65770800001</v>
      </c>
      <c r="AA879" s="173">
        <v>-0.39177684017452891</v>
      </c>
      <c r="AB879" s="172">
        <v>1753.2758260000001</v>
      </c>
      <c r="AC879" s="168">
        <v>8.2197182429746496E-2</v>
      </c>
      <c r="AD879" s="172">
        <v>4486</v>
      </c>
      <c r="AE879" s="168">
        <v>1.5586390535222039</v>
      </c>
      <c r="AF879" s="172">
        <v>3037</v>
      </c>
      <c r="AG879" s="168">
        <v>-0.32300490414623273</v>
      </c>
      <c r="AH879" s="171">
        <v>7.1923519871081405</v>
      </c>
      <c r="AI879" s="171">
        <v>15.089977633189966</v>
      </c>
      <c r="AJ879" s="171">
        <v>7.8143981708602954</v>
      </c>
      <c r="AK879" s="171">
        <v>15.826839308925569</v>
      </c>
      <c r="AL879" s="171">
        <v>35.493094125076311</v>
      </c>
      <c r="AM879" s="171">
        <v>21.081104210154294</v>
      </c>
      <c r="AN879" s="170">
        <v>16.724408172269513</v>
      </c>
      <c r="AO879" s="170">
        <v>21.251850919064864</v>
      </c>
      <c r="AP879" s="170">
        <v>12.194193119891505</v>
      </c>
      <c r="AQ879" s="170">
        <v>83.270801116435081</v>
      </c>
      <c r="AR879" s="170">
        <v>98.178011994504544</v>
      </c>
      <c r="AS879" s="170">
        <v>120.99051651637811</v>
      </c>
      <c r="AT879" s="6">
        <v>1666.6666666666667</v>
      </c>
      <c r="AU879" s="6">
        <v>1570</v>
      </c>
      <c r="AV879" s="6">
        <v>4500</v>
      </c>
    </row>
    <row r="880" spans="1:48" x14ac:dyDescent="0.25">
      <c r="A880" s="162">
        <v>877</v>
      </c>
      <c r="B880" s="3" t="s">
        <v>3226</v>
      </c>
      <c r="C880" s="3" t="s">
        <v>2176</v>
      </c>
      <c r="D880" s="28" t="s">
        <v>4942</v>
      </c>
      <c r="E880" s="25" t="s">
        <v>4942</v>
      </c>
      <c r="F880" s="25" t="s">
        <v>4942</v>
      </c>
      <c r="G880" s="25" t="s">
        <v>4942</v>
      </c>
      <c r="H880" s="28" t="s">
        <v>4942</v>
      </c>
      <c r="I880" s="51">
        <v>4.23529</v>
      </c>
      <c r="J880" s="51">
        <v>100</v>
      </c>
      <c r="K880" s="28" t="s">
        <v>4942</v>
      </c>
      <c r="L880" s="28" t="s">
        <v>4942</v>
      </c>
      <c r="M880" s="51" t="s">
        <v>4942</v>
      </c>
      <c r="N880" s="51" t="s">
        <v>4942</v>
      </c>
      <c r="O880" s="51" t="s">
        <v>4942</v>
      </c>
      <c r="P880" s="30">
        <v>70852.967176999999</v>
      </c>
      <c r="Q880" s="27" t="s">
        <v>2001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2001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2001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4748</v>
      </c>
      <c r="AI880" s="25">
        <v>6.0794072390339506</v>
      </c>
      <c r="AJ880" s="25">
        <v>2.5213986880656276</v>
      </c>
      <c r="AK880" s="25" t="s">
        <v>4748</v>
      </c>
      <c r="AL880" s="25">
        <v>7.5785901907809201</v>
      </c>
      <c r="AM880" s="25">
        <v>3.3601894520673801</v>
      </c>
      <c r="AN880" s="49">
        <v>22.707615852992468</v>
      </c>
      <c r="AO880" s="49">
        <v>21.046202056518116</v>
      </c>
      <c r="AP880" s="49">
        <v>23.182739056753508</v>
      </c>
      <c r="AQ880" s="49">
        <v>0</v>
      </c>
      <c r="AR880" s="49">
        <v>0</v>
      </c>
      <c r="AS880" s="49">
        <v>4.4320185643819778</v>
      </c>
      <c r="AT880" s="28" t="s">
        <v>4748</v>
      </c>
      <c r="AU880" s="28" t="s">
        <v>4748</v>
      </c>
      <c r="AV880" s="28" t="s">
        <v>4748</v>
      </c>
    </row>
    <row r="881" spans="1:48" x14ac:dyDescent="0.25">
      <c r="A881" s="162">
        <v>878</v>
      </c>
      <c r="B881" s="3" t="s">
        <v>197</v>
      </c>
      <c r="C881" s="3" t="s">
        <v>1</v>
      </c>
      <c r="D881" s="6">
        <v>34800</v>
      </c>
      <c r="E881" s="171">
        <v>-6.5771810000000004</v>
      </c>
      <c r="F881" s="171">
        <v>-6.9518719999999998</v>
      </c>
      <c r="G881" s="171">
        <v>-32.558140000000002</v>
      </c>
      <c r="H881" s="6">
        <v>5917466506800</v>
      </c>
      <c r="I881" s="154">
        <v>170.0421</v>
      </c>
      <c r="J881" s="154">
        <v>47.311770000000003</v>
      </c>
      <c r="K881" s="6">
        <v>64944</v>
      </c>
      <c r="L881" s="6">
        <v>2411300000</v>
      </c>
      <c r="M881" s="154">
        <v>19.967927349231726</v>
      </c>
      <c r="N881" s="154">
        <v>1.6032194263115154</v>
      </c>
      <c r="O881" s="154">
        <v>0.72860389999999997</v>
      </c>
      <c r="P881" s="172">
        <v>2649591.6708260002</v>
      </c>
      <c r="Q881" s="168">
        <v>1.3619586649204876</v>
      </c>
      <c r="R881" s="172">
        <v>2753365.701074</v>
      </c>
      <c r="S881" s="168">
        <v>3.9166046372590246E-2</v>
      </c>
      <c r="T881" s="172">
        <v>4074939.8818600001</v>
      </c>
      <c r="U881" s="168">
        <v>0.47998497993582773</v>
      </c>
      <c r="V881" s="172">
        <v>215280.56320999999</v>
      </c>
      <c r="W881" s="173">
        <v>1.1469213776833311</v>
      </c>
      <c r="X881" s="172">
        <v>256986.960498</v>
      </c>
      <c r="Y881" s="173">
        <v>0.19373043560517167</v>
      </c>
      <c r="Z881" s="172">
        <v>372282.03122200002</v>
      </c>
      <c r="AA881" s="173">
        <v>0.44864171513051265</v>
      </c>
      <c r="AB881" s="172">
        <v>2207.1715730434785</v>
      </c>
      <c r="AC881" s="168">
        <v>0.57862918006834541</v>
      </c>
      <c r="AD881" s="172">
        <v>2164.3478260869565</v>
      </c>
      <c r="AE881" s="168">
        <v>-1.9402092469627097E-2</v>
      </c>
      <c r="AF881" s="172">
        <v>3163</v>
      </c>
      <c r="AG881" s="168">
        <v>0.46141020490156692</v>
      </c>
      <c r="AH881" s="171">
        <v>7.2404853715455797</v>
      </c>
      <c r="AI881" s="171">
        <v>6.895213083033461</v>
      </c>
      <c r="AJ881" s="171">
        <v>7.6419204553371101</v>
      </c>
      <c r="AK881" s="171">
        <v>12.616542158046148</v>
      </c>
      <c r="AL881" s="171">
        <v>11.33946471312372</v>
      </c>
      <c r="AM881" s="171">
        <v>14.786312617314076</v>
      </c>
      <c r="AN881" s="170">
        <v>25.53355646706472</v>
      </c>
      <c r="AO881" s="170">
        <v>23.333966045425548</v>
      </c>
      <c r="AP881" s="170">
        <v>23.008224542347044</v>
      </c>
      <c r="AQ881" s="170">
        <v>19.844629879910492</v>
      </c>
      <c r="AR881" s="170">
        <v>16.71400647866173</v>
      </c>
      <c r="AS881" s="170">
        <v>22.038091380975942</v>
      </c>
      <c r="AT881" s="6">
        <v>765.69391304347835</v>
      </c>
      <c r="AU881" s="6">
        <v>0</v>
      </c>
      <c r="AV881" s="6" t="s">
        <v>4748</v>
      </c>
    </row>
    <row r="882" spans="1:48" x14ac:dyDescent="0.25">
      <c r="A882" s="162">
        <v>879</v>
      </c>
      <c r="B882" s="3" t="s">
        <v>4059</v>
      </c>
      <c r="C882" s="3" t="s">
        <v>2176</v>
      </c>
      <c r="D882" s="28" t="s">
        <v>4942</v>
      </c>
      <c r="E882" s="25" t="s">
        <v>4942</v>
      </c>
      <c r="F882" s="25" t="s">
        <v>4942</v>
      </c>
      <c r="G882" s="25" t="s">
        <v>4942</v>
      </c>
      <c r="H882" s="28" t="s">
        <v>4942</v>
      </c>
      <c r="I882" s="51">
        <v>8.6422999999999988</v>
      </c>
      <c r="J882" s="51">
        <v>100</v>
      </c>
      <c r="K882" s="28" t="s">
        <v>4942</v>
      </c>
      <c r="L882" s="28" t="s">
        <v>4942</v>
      </c>
      <c r="M882" s="51" t="s">
        <v>4942</v>
      </c>
      <c r="N882" s="51" t="s">
        <v>4942</v>
      </c>
      <c r="O882" s="51" t="s">
        <v>4942</v>
      </c>
      <c r="P882" s="30" t="s">
        <v>4748</v>
      </c>
      <c r="Q882" s="27" t="s">
        <v>2001</v>
      </c>
      <c r="R882" s="30">
        <v>18235.826988000001</v>
      </c>
      <c r="S882" s="27" t="s">
        <v>2001</v>
      </c>
      <c r="T882" s="30">
        <v>18014.246744</v>
      </c>
      <c r="U882" s="27">
        <v>-1.2150819600658117E-2</v>
      </c>
      <c r="V882" s="30" t="s">
        <v>4748</v>
      </c>
      <c r="W882" s="32" t="s">
        <v>2001</v>
      </c>
      <c r="X882" s="30">
        <v>169.94684000000001</v>
      </c>
      <c r="Y882" s="32" t="s">
        <v>2001</v>
      </c>
      <c r="Z882" s="30">
        <v>423.97228999999999</v>
      </c>
      <c r="AA882" s="32">
        <v>1.4947347652948415</v>
      </c>
      <c r="AB882" s="30" t="s">
        <v>4748</v>
      </c>
      <c r="AC882" s="27" t="s">
        <v>2001</v>
      </c>
      <c r="AD882" s="30">
        <v>20</v>
      </c>
      <c r="AE882" s="27" t="s">
        <v>2001</v>
      </c>
      <c r="AF882" s="30">
        <v>50</v>
      </c>
      <c r="AG882" s="27">
        <v>1.5</v>
      </c>
      <c r="AH882" s="25" t="s">
        <v>4748</v>
      </c>
      <c r="AI882" s="25" t="s">
        <v>4748</v>
      </c>
      <c r="AJ882" s="25">
        <v>0.42050526047793663</v>
      </c>
      <c r="AK882" s="25" t="s">
        <v>4748</v>
      </c>
      <c r="AL882" s="25" t="s">
        <v>4748</v>
      </c>
      <c r="AM882" s="25">
        <v>0.57465716182057003</v>
      </c>
      <c r="AN882" s="49" t="s">
        <v>4748</v>
      </c>
      <c r="AO882" s="49">
        <v>29.007675936391163</v>
      </c>
      <c r="AP882" s="49">
        <v>30.621721526254241</v>
      </c>
      <c r="AQ882" s="49" t="s">
        <v>4748</v>
      </c>
      <c r="AR882" s="49">
        <v>30.36861489476162</v>
      </c>
      <c r="AS882" s="49">
        <v>23.121973098251384</v>
      </c>
      <c r="AT882" s="28" t="s">
        <v>4748</v>
      </c>
      <c r="AU882" s="28" t="s">
        <v>4748</v>
      </c>
      <c r="AV882" s="28" t="s">
        <v>4748</v>
      </c>
    </row>
    <row r="883" spans="1:48" x14ac:dyDescent="0.25">
      <c r="A883" s="162">
        <v>880</v>
      </c>
      <c r="B883" s="3" t="s">
        <v>498</v>
      </c>
      <c r="C883" s="3" t="s">
        <v>694</v>
      </c>
      <c r="D883" s="28">
        <v>12000</v>
      </c>
      <c r="E883" s="25">
        <v>0</v>
      </c>
      <c r="F883" s="25">
        <v>-19.463090000000001</v>
      </c>
      <c r="G883" s="25">
        <v>7.5200040000000001</v>
      </c>
      <c r="H883" s="28">
        <v>54851928000</v>
      </c>
      <c r="I883" s="51">
        <v>4.5709900000000001</v>
      </c>
      <c r="J883" s="51">
        <v>25.985379999999999</v>
      </c>
      <c r="K883" s="28">
        <v>20</v>
      </c>
      <c r="L883" s="28">
        <v>240000</v>
      </c>
      <c r="M883" s="51">
        <v>5.9353471216666351</v>
      </c>
      <c r="N883" s="51">
        <v>0.85455746368173435</v>
      </c>
      <c r="O883" s="51" t="s">
        <v>4942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9">
        <v>16.486812332202216</v>
      </c>
      <c r="AO883" s="49">
        <v>17.913689117984799</v>
      </c>
      <c r="AP883" s="49">
        <v>14.680595065651792</v>
      </c>
      <c r="AQ883" s="49">
        <v>65.033690701750913</v>
      </c>
      <c r="AR883" s="49">
        <v>64.987793130093621</v>
      </c>
      <c r="AS883" s="49">
        <v>75.192086596291958</v>
      </c>
      <c r="AT883" s="28">
        <v>0</v>
      </c>
      <c r="AU883" s="28">
        <v>1339.2857142857142</v>
      </c>
      <c r="AV883" s="28" t="s">
        <v>4748</v>
      </c>
    </row>
    <row r="884" spans="1:48" x14ac:dyDescent="0.25">
      <c r="A884" s="162">
        <v>881</v>
      </c>
      <c r="B884" s="3" t="s">
        <v>2034</v>
      </c>
      <c r="C884" s="3" t="s">
        <v>1</v>
      </c>
      <c r="D884" s="28">
        <v>23700</v>
      </c>
      <c r="E884" s="25">
        <v>-1.043841</v>
      </c>
      <c r="F884" s="25">
        <v>-4.8192769999999996</v>
      </c>
      <c r="G884" s="25">
        <v>-15.357139999999999</v>
      </c>
      <c r="H884" s="28">
        <v>3146645729399.9995</v>
      </c>
      <c r="I884" s="51">
        <v>132.76990000000001</v>
      </c>
      <c r="J884" s="51">
        <v>56.889769999999999</v>
      </c>
      <c r="K884" s="28">
        <v>91674</v>
      </c>
      <c r="L884" s="28">
        <v>2175800000</v>
      </c>
      <c r="M884" s="51">
        <v>6.407916596700729</v>
      </c>
      <c r="N884" s="51">
        <v>1.0087853770656892</v>
      </c>
      <c r="O884" s="51">
        <v>0.59625150000000005</v>
      </c>
      <c r="P884" s="30">
        <v>3100858.7430329998</v>
      </c>
      <c r="Q884" s="27" t="s">
        <v>2001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2001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2001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4748</v>
      </c>
      <c r="AI884" s="25">
        <v>7.8199628722949726</v>
      </c>
      <c r="AJ884" s="25">
        <v>4.4057333737287019</v>
      </c>
      <c r="AK884" s="25" t="s">
        <v>4748</v>
      </c>
      <c r="AL884" s="25">
        <v>18.702503106099204</v>
      </c>
      <c r="AM884" s="25">
        <v>10.196016794208839</v>
      </c>
      <c r="AN884" s="49">
        <v>13.821535915428139</v>
      </c>
      <c r="AO884" s="49">
        <v>17.505287044000038</v>
      </c>
      <c r="AP884" s="49">
        <v>15.225181889890827</v>
      </c>
      <c r="AQ884" s="49">
        <v>38.275356897608745</v>
      </c>
      <c r="AR884" s="49">
        <v>54.099941033591115</v>
      </c>
      <c r="AS884" s="49">
        <v>64.716832219435162</v>
      </c>
      <c r="AT884" s="28" t="s">
        <v>4748</v>
      </c>
      <c r="AU884" s="28">
        <v>0</v>
      </c>
      <c r="AV884" s="28">
        <v>0</v>
      </c>
    </row>
    <row r="885" spans="1:48" x14ac:dyDescent="0.25">
      <c r="A885" s="162">
        <v>882</v>
      </c>
      <c r="B885" s="3" t="s">
        <v>4062</v>
      </c>
      <c r="C885" s="3" t="s">
        <v>2176</v>
      </c>
      <c r="D885" s="28">
        <v>14500</v>
      </c>
      <c r="E885" s="25">
        <v>-3.3333330000000001</v>
      </c>
      <c r="F885" s="25">
        <v>0</v>
      </c>
      <c r="G885" s="25">
        <v>-21.62162</v>
      </c>
      <c r="H885" s="28">
        <v>166750000000</v>
      </c>
      <c r="I885" s="51">
        <v>11.5</v>
      </c>
      <c r="J885" s="51">
        <v>69.998249999999999</v>
      </c>
      <c r="K885" s="28">
        <v>140</v>
      </c>
      <c r="L885" s="28">
        <v>2035000</v>
      </c>
      <c r="M885" s="51">
        <v>4.1631401245009103</v>
      </c>
      <c r="N885" s="51">
        <v>0.78292512202931253</v>
      </c>
      <c r="O885" s="51" t="s">
        <v>4942</v>
      </c>
      <c r="P885" s="30" t="s">
        <v>4748</v>
      </c>
      <c r="Q885" s="27" t="s">
        <v>2001</v>
      </c>
      <c r="R885" s="30">
        <v>901880.36210200004</v>
      </c>
      <c r="S885" s="27" t="s">
        <v>2001</v>
      </c>
      <c r="T885" s="30" t="s">
        <v>4748</v>
      </c>
      <c r="U885" s="27" t="s">
        <v>4748</v>
      </c>
      <c r="V885" s="30" t="s">
        <v>4748</v>
      </c>
      <c r="W885" s="32" t="s">
        <v>2001</v>
      </c>
      <c r="X885" s="30">
        <v>37560.617508000003</v>
      </c>
      <c r="Y885" s="32" t="s">
        <v>2001</v>
      </c>
      <c r="Z885" s="30" t="s">
        <v>4748</v>
      </c>
      <c r="AA885" s="32" t="s">
        <v>4748</v>
      </c>
      <c r="AB885" s="30" t="s">
        <v>4748</v>
      </c>
      <c r="AC885" s="27" t="s">
        <v>2001</v>
      </c>
      <c r="AD885" s="30">
        <v>4419</v>
      </c>
      <c r="AE885" s="27" t="s">
        <v>2001</v>
      </c>
      <c r="AF885" s="30" t="s">
        <v>4748</v>
      </c>
      <c r="AG885" s="27" t="s">
        <v>4748</v>
      </c>
      <c r="AH885" s="25" t="s">
        <v>4748</v>
      </c>
      <c r="AI885" s="25" t="s">
        <v>4748</v>
      </c>
      <c r="AJ885" s="25" t="s">
        <v>4748</v>
      </c>
      <c r="AK885" s="25" t="s">
        <v>4748</v>
      </c>
      <c r="AL885" s="25" t="s">
        <v>4748</v>
      </c>
      <c r="AM885" s="25" t="s">
        <v>4748</v>
      </c>
      <c r="AN885" s="49" t="s">
        <v>4748</v>
      </c>
      <c r="AO885" s="49">
        <v>8.9644881225228623</v>
      </c>
      <c r="AP885" s="49" t="s">
        <v>4748</v>
      </c>
      <c r="AQ885" s="49" t="s">
        <v>4748</v>
      </c>
      <c r="AR885" s="49">
        <v>26.529402281877505</v>
      </c>
      <c r="AS885" s="49" t="s">
        <v>4748</v>
      </c>
      <c r="AT885" s="28" t="s">
        <v>4748</v>
      </c>
      <c r="AU885" s="28" t="s">
        <v>4748</v>
      </c>
      <c r="AV885" s="28" t="s">
        <v>4748</v>
      </c>
    </row>
    <row r="886" spans="1:48" x14ac:dyDescent="0.25">
      <c r="A886" s="162">
        <v>883</v>
      </c>
      <c r="B886" s="3" t="s">
        <v>499</v>
      </c>
      <c r="C886" s="3" t="s">
        <v>694</v>
      </c>
      <c r="D886" s="28">
        <v>9000</v>
      </c>
      <c r="E886" s="25">
        <v>-1.0989009999999999</v>
      </c>
      <c r="F886" s="25">
        <v>2.2727270000000002</v>
      </c>
      <c r="G886" s="25">
        <v>-3.225806</v>
      </c>
      <c r="H886" s="28">
        <v>90000000000</v>
      </c>
      <c r="I886" s="51">
        <v>10</v>
      </c>
      <c r="J886" s="51">
        <v>10.85</v>
      </c>
      <c r="K886" s="28">
        <v>380</v>
      </c>
      <c r="L886" s="28">
        <v>3850000</v>
      </c>
      <c r="M886" s="51">
        <v>6.1886416635953356</v>
      </c>
      <c r="N886" s="51">
        <v>0.55274417856435043</v>
      </c>
      <c r="O886" s="51" t="s">
        <v>4942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9">
        <v>3.3810921170807751</v>
      </c>
      <c r="AO886" s="49">
        <v>4.3561326311916453</v>
      </c>
      <c r="AP886" s="49">
        <v>3.823924920758115</v>
      </c>
      <c r="AQ886" s="49">
        <v>0</v>
      </c>
      <c r="AR886" s="49">
        <v>0</v>
      </c>
      <c r="AS886" s="49">
        <v>0</v>
      </c>
      <c r="AT886" s="28">
        <v>2000</v>
      </c>
      <c r="AU886" s="28" t="s">
        <v>4748</v>
      </c>
      <c r="AV886" s="28">
        <v>1500</v>
      </c>
    </row>
    <row r="887" spans="1:48" x14ac:dyDescent="0.25">
      <c r="A887" s="162">
        <v>884</v>
      </c>
      <c r="B887" s="3" t="s">
        <v>3229</v>
      </c>
      <c r="C887" s="3" t="s">
        <v>2176</v>
      </c>
      <c r="D887" s="28" t="s">
        <v>4942</v>
      </c>
      <c r="E887" s="25" t="s">
        <v>4942</v>
      </c>
      <c r="F887" s="25" t="s">
        <v>4942</v>
      </c>
      <c r="G887" s="25" t="s">
        <v>4942</v>
      </c>
      <c r="H887" s="28" t="s">
        <v>4942</v>
      </c>
      <c r="I887" s="51">
        <v>3</v>
      </c>
      <c r="J887" s="51">
        <v>99.996669999999995</v>
      </c>
      <c r="K887" s="28" t="s">
        <v>4942</v>
      </c>
      <c r="L887" s="28" t="s">
        <v>4942</v>
      </c>
      <c r="M887" s="51" t="s">
        <v>4942</v>
      </c>
      <c r="N887" s="51" t="s">
        <v>4942</v>
      </c>
      <c r="O887" s="51" t="s">
        <v>4942</v>
      </c>
      <c r="P887" s="30" t="s">
        <v>4748</v>
      </c>
      <c r="Q887" s="27" t="s">
        <v>2001</v>
      </c>
      <c r="R887" s="30">
        <v>301792.401136</v>
      </c>
      <c r="S887" s="27" t="s">
        <v>2001</v>
      </c>
      <c r="T887" s="30">
        <v>394633.68126899999</v>
      </c>
      <c r="U887" s="27">
        <v>0.30763292840883</v>
      </c>
      <c r="V887" s="30" t="s">
        <v>4748</v>
      </c>
      <c r="W887" s="32" t="s">
        <v>2001</v>
      </c>
      <c r="X887" s="30">
        <v>-946.57951400000002</v>
      </c>
      <c r="Y887" s="32" t="s">
        <v>2001</v>
      </c>
      <c r="Z887" s="30">
        <v>-481.154673</v>
      </c>
      <c r="AA887" s="32">
        <v>-0.4916912252128034</v>
      </c>
      <c r="AB887" s="30" t="s">
        <v>4748</v>
      </c>
      <c r="AC887" s="27" t="s">
        <v>2001</v>
      </c>
      <c r="AD887" s="30">
        <v>-316</v>
      </c>
      <c r="AE887" s="27" t="s">
        <v>2001</v>
      </c>
      <c r="AF887" s="30">
        <v>-160</v>
      </c>
      <c r="AG887" s="27">
        <v>-0.49367088607594939</v>
      </c>
      <c r="AH887" s="25" t="s">
        <v>4748</v>
      </c>
      <c r="AI887" s="25" t="s">
        <v>4748</v>
      </c>
      <c r="AJ887" s="25">
        <v>-0.55786621116035462</v>
      </c>
      <c r="AK887" s="25" t="s">
        <v>4748</v>
      </c>
      <c r="AL887" s="25" t="s">
        <v>4748</v>
      </c>
      <c r="AM887" s="25">
        <v>-2.1381150412617944</v>
      </c>
      <c r="AN887" s="49" t="s">
        <v>4748</v>
      </c>
      <c r="AO887" s="49">
        <v>2.7914290019527943</v>
      </c>
      <c r="AP887" s="49">
        <v>3.7901858566411595</v>
      </c>
      <c r="AQ887" s="49" t="s">
        <v>4748</v>
      </c>
      <c r="AR887" s="49">
        <v>167.32907482053872</v>
      </c>
      <c r="AS887" s="49">
        <v>112.11806060700387</v>
      </c>
      <c r="AT887" s="28" t="s">
        <v>4748</v>
      </c>
      <c r="AU887" s="28" t="s">
        <v>4748</v>
      </c>
      <c r="AV887" s="28">
        <v>0</v>
      </c>
    </row>
    <row r="888" spans="1:48" x14ac:dyDescent="0.25">
      <c r="A888" s="162">
        <v>885</v>
      </c>
      <c r="B888" s="3" t="s">
        <v>500</v>
      </c>
      <c r="C888" s="3" t="s">
        <v>694</v>
      </c>
      <c r="D888" s="6">
        <v>13900</v>
      </c>
      <c r="E888" s="171">
        <v>-18.713450000000002</v>
      </c>
      <c r="F888" s="171">
        <v>-23.204419999999999</v>
      </c>
      <c r="G888" s="171">
        <v>32.380949999999999</v>
      </c>
      <c r="H888" s="6">
        <v>262293000000</v>
      </c>
      <c r="I888" s="154">
        <v>18.869999999999997</v>
      </c>
      <c r="J888" s="154">
        <v>44.093800000000002</v>
      </c>
      <c r="K888" s="6">
        <v>30</v>
      </c>
      <c r="L888" s="6">
        <v>424500</v>
      </c>
      <c r="M888" s="154" t="s">
        <v>4942</v>
      </c>
      <c r="N888" s="154">
        <v>1.3228813849552725</v>
      </c>
      <c r="O888" s="154" t="s">
        <v>4942</v>
      </c>
      <c r="P888" s="172">
        <v>663001.34276000003</v>
      </c>
      <c r="Q888" s="168">
        <v>-0.22298961509171644</v>
      </c>
      <c r="R888" s="172">
        <v>484058.12283000001</v>
      </c>
      <c r="S888" s="168">
        <v>-0.26989872929228098</v>
      </c>
      <c r="T888" s="172">
        <v>319543.94658400002</v>
      </c>
      <c r="U888" s="168">
        <v>-0.33986450900603304</v>
      </c>
      <c r="V888" s="172">
        <v>5579.6716290000004</v>
      </c>
      <c r="W888" s="173">
        <v>-0.43362509520342918</v>
      </c>
      <c r="X888" s="172">
        <v>158.37075899999999</v>
      </c>
      <c r="Y888" s="173">
        <v>-0.97161647323887701</v>
      </c>
      <c r="Z888" s="172">
        <v>2544.2559299999998</v>
      </c>
      <c r="AA888" s="173">
        <v>15.065187450418167</v>
      </c>
      <c r="AB888" s="172">
        <v>221</v>
      </c>
      <c r="AC888" s="168">
        <v>-0.57668917301154055</v>
      </c>
      <c r="AD888" s="172">
        <v>1</v>
      </c>
      <c r="AE888" s="168">
        <v>-0.99547511312217196</v>
      </c>
      <c r="AF888" s="172">
        <v>126</v>
      </c>
      <c r="AG888" s="168">
        <v>125</v>
      </c>
      <c r="AH888" s="171">
        <v>1.5693934317202476</v>
      </c>
      <c r="AI888" s="171">
        <v>5.3181255537763809E-2</v>
      </c>
      <c r="AJ888" s="171">
        <v>1.0331790772423357</v>
      </c>
      <c r="AK888" s="171">
        <v>1.9335542215024235</v>
      </c>
      <c r="AL888" s="171">
        <v>6.8163994617362151E-3</v>
      </c>
      <c r="AM888" s="171">
        <v>1.1386180641711188</v>
      </c>
      <c r="AN888" s="170">
        <v>3.9507499654464207</v>
      </c>
      <c r="AO888" s="170">
        <v>4.2108967521981899</v>
      </c>
      <c r="AP888" s="170">
        <v>6.4903160985239179</v>
      </c>
      <c r="AQ888" s="170">
        <v>0</v>
      </c>
      <c r="AR888" s="170">
        <v>0</v>
      </c>
      <c r="AS888" s="170">
        <v>0</v>
      </c>
      <c r="AT888" s="6">
        <v>200</v>
      </c>
      <c r="AU888" s="6" t="s">
        <v>4748</v>
      </c>
      <c r="AV888" s="6">
        <v>0</v>
      </c>
    </row>
    <row r="889" spans="1:48" x14ac:dyDescent="0.25">
      <c r="A889" s="162">
        <v>886</v>
      </c>
      <c r="B889" s="3" t="s">
        <v>3232</v>
      </c>
      <c r="C889" s="3" t="s">
        <v>2176</v>
      </c>
      <c r="D889" s="6">
        <v>6800</v>
      </c>
      <c r="E889" s="171">
        <v>38.775509999999997</v>
      </c>
      <c r="F889" s="171">
        <v>38.775509999999997</v>
      </c>
      <c r="G889" s="171">
        <v>33.333329999999997</v>
      </c>
      <c r="H889" s="6">
        <v>27200000000</v>
      </c>
      <c r="I889" s="154">
        <v>4</v>
      </c>
      <c r="J889" s="154">
        <v>99.411869999999993</v>
      </c>
      <c r="K889" s="6">
        <v>150</v>
      </c>
      <c r="L889" s="6">
        <v>1020000</v>
      </c>
      <c r="M889" s="154">
        <v>10.675039246467819</v>
      </c>
      <c r="N889" s="154">
        <v>0.42499168292902756</v>
      </c>
      <c r="O889" s="154" t="s">
        <v>4942</v>
      </c>
      <c r="P889" s="172" t="s">
        <v>4748</v>
      </c>
      <c r="Q889" s="168" t="s">
        <v>2001</v>
      </c>
      <c r="R889" s="172">
        <v>119425.35724899999</v>
      </c>
      <c r="S889" s="168" t="s">
        <v>2001</v>
      </c>
      <c r="T889" s="172">
        <v>125747.54852</v>
      </c>
      <c r="U889" s="168">
        <v>5.29384329813503E-2</v>
      </c>
      <c r="V889" s="172" t="s">
        <v>4748</v>
      </c>
      <c r="W889" s="173" t="s">
        <v>2001</v>
      </c>
      <c r="X889" s="172">
        <v>1483.917676</v>
      </c>
      <c r="Y889" s="173" t="s">
        <v>2001</v>
      </c>
      <c r="Z889" s="172">
        <v>2496.245817</v>
      </c>
      <c r="AA889" s="173">
        <v>0.68219966469352844</v>
      </c>
      <c r="AB889" s="172" t="s">
        <v>4748</v>
      </c>
      <c r="AC889" s="168" t="s">
        <v>2001</v>
      </c>
      <c r="AD889" s="172">
        <v>379</v>
      </c>
      <c r="AE889" s="168" t="s">
        <v>2001</v>
      </c>
      <c r="AF889" s="172">
        <v>637</v>
      </c>
      <c r="AG889" s="168">
        <v>0.68073878627968343</v>
      </c>
      <c r="AH889" s="171" t="s">
        <v>4748</v>
      </c>
      <c r="AI889" s="171" t="s">
        <v>4748</v>
      </c>
      <c r="AJ889" s="171">
        <v>2.298188872334439</v>
      </c>
      <c r="AK889" s="171" t="s">
        <v>4748</v>
      </c>
      <c r="AL889" s="171" t="s">
        <v>4748</v>
      </c>
      <c r="AM889" s="171">
        <v>4.0607026188327868</v>
      </c>
      <c r="AN889" s="170" t="s">
        <v>4748</v>
      </c>
      <c r="AO889" s="170">
        <v>17.895896289796486</v>
      </c>
      <c r="AP889" s="170">
        <v>22.41970533804567</v>
      </c>
      <c r="AQ889" s="170" t="s">
        <v>4748</v>
      </c>
      <c r="AR889" s="170">
        <v>6.1724134576227803</v>
      </c>
      <c r="AS889" s="170">
        <v>5.5255337660258395</v>
      </c>
      <c r="AT889" s="6" t="s">
        <v>4748</v>
      </c>
      <c r="AU889" s="6" t="s">
        <v>4748</v>
      </c>
      <c r="AV889" s="6">
        <v>0</v>
      </c>
    </row>
    <row r="890" spans="1:48" x14ac:dyDescent="0.25">
      <c r="A890" s="162">
        <v>887</v>
      </c>
      <c r="B890" s="3" t="s">
        <v>501</v>
      </c>
      <c r="C890" s="3" t="s">
        <v>694</v>
      </c>
      <c r="D890" s="28">
        <v>10500</v>
      </c>
      <c r="E890" s="25">
        <v>16.66667</v>
      </c>
      <c r="F890" s="25">
        <v>25</v>
      </c>
      <c r="G890" s="25">
        <v>337.5</v>
      </c>
      <c r="H890" s="28">
        <v>41207775000</v>
      </c>
      <c r="I890" s="51">
        <v>3.92455</v>
      </c>
      <c r="J890" s="51">
        <v>55.865000000000002</v>
      </c>
      <c r="K890" s="28">
        <v>30</v>
      </c>
      <c r="L890" s="28">
        <v>294500</v>
      </c>
      <c r="M890" s="51" t="s">
        <v>4942</v>
      </c>
      <c r="N890" s="51">
        <v>2.4322416912811584</v>
      </c>
      <c r="O890" s="51" t="s">
        <v>4942</v>
      </c>
      <c r="P890" s="30">
        <v>242840.74309100001</v>
      </c>
      <c r="Q890" s="27" t="s">
        <v>2001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2001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2001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4748</v>
      </c>
      <c r="AI890" s="25">
        <v>-6.5912984093085853</v>
      </c>
      <c r="AJ890" s="25">
        <v>-26.029521521024208</v>
      </c>
      <c r="AK890" s="25" t="s">
        <v>4748</v>
      </c>
      <c r="AL890" s="25">
        <v>-8.1098853646332891</v>
      </c>
      <c r="AM890" s="25">
        <v>-30.66222169988627</v>
      </c>
      <c r="AN890" s="49">
        <v>7.6185748908975786</v>
      </c>
      <c r="AO890" s="49">
        <v>3.5528289197438223</v>
      </c>
      <c r="AP890" s="49">
        <v>-2.3213542851012958</v>
      </c>
      <c r="AQ890" s="49">
        <v>0</v>
      </c>
      <c r="AR890" s="49">
        <v>8.1553753918719352</v>
      </c>
      <c r="AS890" s="49">
        <v>0</v>
      </c>
      <c r="AT890" s="28">
        <v>0</v>
      </c>
      <c r="AU890" s="28" t="s">
        <v>4748</v>
      </c>
      <c r="AV890" s="28">
        <v>0</v>
      </c>
    </row>
    <row r="891" spans="1:48" x14ac:dyDescent="0.25">
      <c r="A891" s="162">
        <v>888</v>
      </c>
      <c r="B891" s="3" t="s">
        <v>502</v>
      </c>
      <c r="C891" s="3" t="s">
        <v>694</v>
      </c>
      <c r="D891" s="28">
        <v>6000</v>
      </c>
      <c r="E891" s="25">
        <v>-17.808219999999999</v>
      </c>
      <c r="F891" s="25">
        <v>-30.232559999999999</v>
      </c>
      <c r="G891" s="25">
        <v>-31.818180000000002</v>
      </c>
      <c r="H891" s="28">
        <v>138000000000</v>
      </c>
      <c r="I891" s="51">
        <v>23</v>
      </c>
      <c r="J891" s="51">
        <v>10.93252</v>
      </c>
      <c r="K891" s="28">
        <v>365</v>
      </c>
      <c r="L891" s="28">
        <v>2292500</v>
      </c>
      <c r="M891" s="51">
        <v>8.4335271261349902</v>
      </c>
      <c r="N891" s="51">
        <v>0.51387747729848288</v>
      </c>
      <c r="O891" s="51" t="s">
        <v>4942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9">
        <v>1.7273759230838182</v>
      </c>
      <c r="AO891" s="49">
        <v>2.1341249583840427</v>
      </c>
      <c r="AP891" s="49">
        <v>1.1905635507632573</v>
      </c>
      <c r="AQ891" s="49">
        <v>0</v>
      </c>
      <c r="AR891" s="49">
        <v>0</v>
      </c>
      <c r="AS891" s="49">
        <v>0</v>
      </c>
      <c r="AT891" s="28">
        <v>900</v>
      </c>
      <c r="AU891" s="28" t="s">
        <v>4748</v>
      </c>
      <c r="AV891" s="28">
        <v>0</v>
      </c>
    </row>
    <row r="892" spans="1:48" x14ac:dyDescent="0.25">
      <c r="A892" s="162">
        <v>889</v>
      </c>
      <c r="B892" s="3" t="s">
        <v>503</v>
      </c>
      <c r="C892" s="3" t="s">
        <v>694</v>
      </c>
      <c r="D892" s="6">
        <v>10600</v>
      </c>
      <c r="E892" s="171">
        <v>4.9504950000000001</v>
      </c>
      <c r="F892" s="171">
        <v>6</v>
      </c>
      <c r="G892" s="171">
        <v>6</v>
      </c>
      <c r="H892" s="6">
        <v>94445798600</v>
      </c>
      <c r="I892" s="154">
        <v>8.9099799999999991</v>
      </c>
      <c r="J892" s="154">
        <v>59.966259999999998</v>
      </c>
      <c r="K892" s="6">
        <v>3480</v>
      </c>
      <c r="L892" s="6">
        <v>36379000</v>
      </c>
      <c r="M892" s="154">
        <v>6.6361559796033491</v>
      </c>
      <c r="N892" s="154">
        <v>0.7180503015038775</v>
      </c>
      <c r="O892" s="154">
        <v>0.37531730000000002</v>
      </c>
      <c r="P892" s="172">
        <v>343515.78671000001</v>
      </c>
      <c r="Q892" s="168">
        <v>0.79916099835473942</v>
      </c>
      <c r="R892" s="172">
        <v>381256.19548400003</v>
      </c>
      <c r="S892" s="168">
        <v>0.10986513643363027</v>
      </c>
      <c r="T892" s="172">
        <v>400134.10407599999</v>
      </c>
      <c r="U892" s="168">
        <v>4.9515021173714154E-2</v>
      </c>
      <c r="V892" s="172">
        <v>27751.331526999998</v>
      </c>
      <c r="W892" s="173">
        <v>2.4286899027533662</v>
      </c>
      <c r="X892" s="172">
        <v>28197.357285999999</v>
      </c>
      <c r="Y892" s="173">
        <v>1.6072229131277815E-2</v>
      </c>
      <c r="Z892" s="172">
        <v>15367.622240000001</v>
      </c>
      <c r="AA892" s="173">
        <v>-0.45499778280179354</v>
      </c>
      <c r="AB892" s="172">
        <v>3081.8181818181815</v>
      </c>
      <c r="AC892" s="168">
        <v>1.1675191815856776</v>
      </c>
      <c r="AD892" s="172">
        <v>2942.7272727272725</v>
      </c>
      <c r="AE892" s="168">
        <v>-4.5132743362831795E-2</v>
      </c>
      <c r="AF892" s="172">
        <v>1724.764872</v>
      </c>
      <c r="AG892" s="168">
        <v>-0.41388898387395734</v>
      </c>
      <c r="AH892" s="171">
        <v>17.19849843507955</v>
      </c>
      <c r="AI892" s="171">
        <v>13.948322576483625</v>
      </c>
      <c r="AJ892" s="171">
        <v>6.216845896867067</v>
      </c>
      <c r="AK892" s="171">
        <v>28.068800357191598</v>
      </c>
      <c r="AL892" s="171">
        <v>23.423566540645627</v>
      </c>
      <c r="AM892" s="171">
        <v>12.763052906505662</v>
      </c>
      <c r="AN892" s="170">
        <v>14.058871954193696</v>
      </c>
      <c r="AO892" s="170">
        <v>13.055109440467794</v>
      </c>
      <c r="AP892" s="170">
        <v>10.366887449843842</v>
      </c>
      <c r="AQ892" s="170">
        <v>31.64684320013157</v>
      </c>
      <c r="AR892" s="170">
        <v>57.907834747633466</v>
      </c>
      <c r="AS892" s="170">
        <v>78.2287219747992</v>
      </c>
      <c r="AT892" s="6">
        <v>2272.7272727272725</v>
      </c>
      <c r="AU892" s="6">
        <v>909.09090909090901</v>
      </c>
      <c r="AV892" s="6">
        <v>1000</v>
      </c>
    </row>
    <row r="893" spans="1:48" x14ac:dyDescent="0.25">
      <c r="A893" s="162">
        <v>890</v>
      </c>
      <c r="B893" s="3" t="s">
        <v>504</v>
      </c>
      <c r="C893" s="3" t="s">
        <v>694</v>
      </c>
      <c r="D893" s="28">
        <v>5500</v>
      </c>
      <c r="E893" s="25">
        <v>10</v>
      </c>
      <c r="F893" s="25">
        <v>0</v>
      </c>
      <c r="G893" s="25">
        <v>37.5</v>
      </c>
      <c r="H893" s="28">
        <v>82500000000</v>
      </c>
      <c r="I893" s="51">
        <v>15</v>
      </c>
      <c r="J893" s="51">
        <v>12.62163</v>
      </c>
      <c r="K893" s="28">
        <v>555</v>
      </c>
      <c r="L893" s="28">
        <v>2777500</v>
      </c>
      <c r="M893" s="51" t="s">
        <v>4942</v>
      </c>
      <c r="N893" s="51">
        <v>0.54914546251813667</v>
      </c>
      <c r="O893" s="51" t="s">
        <v>4942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9">
        <v>16.180222578051151</v>
      </c>
      <c r="AO893" s="49">
        <v>25.661223631738395</v>
      </c>
      <c r="AP893" s="49">
        <v>13.537183410995478</v>
      </c>
      <c r="AQ893" s="49">
        <v>9.4876489271670668</v>
      </c>
      <c r="AR893" s="49">
        <v>5.6359030982652909</v>
      </c>
      <c r="AS893" s="49">
        <v>0</v>
      </c>
      <c r="AT893" s="28">
        <v>0</v>
      </c>
      <c r="AU893" s="28">
        <v>0</v>
      </c>
      <c r="AV893" s="28" t="s">
        <v>4748</v>
      </c>
    </row>
    <row r="894" spans="1:48" x14ac:dyDescent="0.25">
      <c r="A894" s="162">
        <v>891</v>
      </c>
      <c r="B894" s="3" t="s">
        <v>198</v>
      </c>
      <c r="C894" s="3" t="s">
        <v>1</v>
      </c>
      <c r="D894" s="28">
        <v>81600</v>
      </c>
      <c r="E894" s="25">
        <v>-4</v>
      </c>
      <c r="F894" s="25">
        <v>11.171659999999999</v>
      </c>
      <c r="G894" s="25">
        <v>11.62791</v>
      </c>
      <c r="H894" s="28">
        <v>1007595739200</v>
      </c>
      <c r="I894" s="51">
        <v>12.347989999999999</v>
      </c>
      <c r="J894" s="51">
        <v>26.156970000000001</v>
      </c>
      <c r="K894" s="28">
        <v>1712.5</v>
      </c>
      <c r="L894" s="28">
        <v>141050000</v>
      </c>
      <c r="M894" s="51">
        <v>8.3205873355766293</v>
      </c>
      <c r="N894" s="51">
        <v>2.1474891922110149</v>
      </c>
      <c r="O894" s="51">
        <v>0.29057929999999998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9">
        <v>33.481923948082681</v>
      </c>
      <c r="AO894" s="49">
        <v>31.814131850074055</v>
      </c>
      <c r="AP894" s="49">
        <v>29.44876083252278</v>
      </c>
      <c r="AQ894" s="49">
        <v>72.049785727601318</v>
      </c>
      <c r="AR894" s="49">
        <v>70.399003560672242</v>
      </c>
      <c r="AS894" s="49">
        <v>69.617911770029309</v>
      </c>
      <c r="AT894" s="28">
        <v>1700</v>
      </c>
      <c r="AU894" s="28">
        <v>2500</v>
      </c>
      <c r="AV894" s="28" t="s">
        <v>4748</v>
      </c>
    </row>
    <row r="895" spans="1:48" x14ac:dyDescent="0.25">
      <c r="A895" s="162">
        <v>892</v>
      </c>
      <c r="B895" s="3" t="s">
        <v>199</v>
      </c>
      <c r="C895" s="3" t="s">
        <v>1</v>
      </c>
      <c r="D895" s="28">
        <v>23450</v>
      </c>
      <c r="E895" s="25">
        <v>0.67538980000000004</v>
      </c>
      <c r="F895" s="25">
        <v>9.6711050000000007</v>
      </c>
      <c r="G895" s="25">
        <v>-9.8640609999999995</v>
      </c>
      <c r="H895" s="28">
        <v>7683591332550</v>
      </c>
      <c r="I895" s="51">
        <v>327.6585</v>
      </c>
      <c r="J895" s="51">
        <v>37.73442</v>
      </c>
      <c r="K895" s="28">
        <v>1146314</v>
      </c>
      <c r="L895" s="28">
        <v>26702350000</v>
      </c>
      <c r="M895" s="51">
        <v>12.198745940158195</v>
      </c>
      <c r="N895" s="51">
        <v>2.1427655540591264</v>
      </c>
      <c r="O895" s="51">
        <v>0.9277881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9">
        <v>36.344529834124288</v>
      </c>
      <c r="AO895" s="49">
        <v>26.948230362063253</v>
      </c>
      <c r="AP895" s="49">
        <v>39.125264588712106</v>
      </c>
      <c r="AQ895" s="49">
        <v>121.07807930175707</v>
      </c>
      <c r="AR895" s="49">
        <v>134.85527731386659</v>
      </c>
      <c r="AS895" s="49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62">
        <v>893</v>
      </c>
      <c r="B896" s="3" t="s">
        <v>3235</v>
      </c>
      <c r="C896" s="3" t="s">
        <v>2176</v>
      </c>
      <c r="D896" s="28">
        <v>4200</v>
      </c>
      <c r="E896" s="25">
        <v>-4.5454549999999996</v>
      </c>
      <c r="F896" s="25">
        <v>5</v>
      </c>
      <c r="G896" s="25">
        <v>-12.5</v>
      </c>
      <c r="H896" s="28">
        <v>86520000000</v>
      </c>
      <c r="I896" s="51">
        <v>20.599999999999998</v>
      </c>
      <c r="J896" s="51">
        <v>99.863110000000006</v>
      </c>
      <c r="K896" s="28">
        <v>305</v>
      </c>
      <c r="L896" s="28">
        <v>1298000</v>
      </c>
      <c r="M896" s="51">
        <v>5.9034366434745937</v>
      </c>
      <c r="N896" s="51">
        <v>0.49243529059614533</v>
      </c>
      <c r="O896" s="51" t="s">
        <v>4942</v>
      </c>
      <c r="P896" s="30" t="s">
        <v>4748</v>
      </c>
      <c r="Q896" s="27" t="s">
        <v>2001</v>
      </c>
      <c r="R896" s="30">
        <v>678010.00642899994</v>
      </c>
      <c r="S896" s="27" t="s">
        <v>2001</v>
      </c>
      <c r="T896" s="30">
        <v>709531.69443499995</v>
      </c>
      <c r="U896" s="27">
        <v>4.6491479044713638E-2</v>
      </c>
      <c r="V896" s="30" t="s">
        <v>4748</v>
      </c>
      <c r="W896" s="32" t="s">
        <v>2001</v>
      </c>
      <c r="X896" s="30">
        <v>31484.949587999999</v>
      </c>
      <c r="Y896" s="32" t="s">
        <v>2001</v>
      </c>
      <c r="Z896" s="30">
        <v>14981.884869</v>
      </c>
      <c r="AA896" s="32">
        <v>-0.52415725401986635</v>
      </c>
      <c r="AB896" s="30" t="s">
        <v>4748</v>
      </c>
      <c r="AC896" s="27" t="s">
        <v>2001</v>
      </c>
      <c r="AD896" s="30">
        <v>1544.45</v>
      </c>
      <c r="AE896" s="27" t="s">
        <v>2001</v>
      </c>
      <c r="AF896" s="30">
        <v>711.45</v>
      </c>
      <c r="AG896" s="27">
        <v>-0.53935057787561913</v>
      </c>
      <c r="AH896" s="25" t="s">
        <v>4748</v>
      </c>
      <c r="AI896" s="25" t="s">
        <v>4748</v>
      </c>
      <c r="AJ896" s="25">
        <v>3.3610971661829567</v>
      </c>
      <c r="AK896" s="25" t="s">
        <v>4748</v>
      </c>
      <c r="AL896" s="25" t="s">
        <v>4748</v>
      </c>
      <c r="AM896" s="25">
        <v>8.7032655604241089</v>
      </c>
      <c r="AN896" s="49" t="s">
        <v>4748</v>
      </c>
      <c r="AO896" s="49">
        <v>7.8985171959416896</v>
      </c>
      <c r="AP896" s="49">
        <v>5.5537883871951461</v>
      </c>
      <c r="AQ896" s="49" t="s">
        <v>4748</v>
      </c>
      <c r="AR896" s="49">
        <v>120.84733503278015</v>
      </c>
      <c r="AS896" s="49">
        <v>82.66946401021292</v>
      </c>
      <c r="AT896" s="28" t="s">
        <v>4748</v>
      </c>
      <c r="AU896" s="28" t="s">
        <v>4748</v>
      </c>
      <c r="AV896" s="28">
        <v>0</v>
      </c>
    </row>
    <row r="897" spans="1:48" x14ac:dyDescent="0.25">
      <c r="A897" s="162">
        <v>894</v>
      </c>
      <c r="B897" s="3" t="s">
        <v>3238</v>
      </c>
      <c r="C897" s="3" t="s">
        <v>2176</v>
      </c>
      <c r="D897" s="6">
        <v>8000</v>
      </c>
      <c r="E897" s="171">
        <v>0</v>
      </c>
      <c r="F897" s="171">
        <v>0</v>
      </c>
      <c r="G897" s="171">
        <v>12.67606</v>
      </c>
      <c r="H897" s="6">
        <v>24923272000</v>
      </c>
      <c r="I897" s="154">
        <v>3.1153999999999997</v>
      </c>
      <c r="J897" s="154">
        <v>29.083310000000001</v>
      </c>
      <c r="K897" s="6">
        <v>255</v>
      </c>
      <c r="L897" s="6">
        <v>2040000</v>
      </c>
      <c r="M897" s="154" t="s">
        <v>4942</v>
      </c>
      <c r="N897" s="154">
        <v>0.61840672161962651</v>
      </c>
      <c r="O897" s="154" t="s">
        <v>4942</v>
      </c>
      <c r="P897" s="172">
        <v>315350.94278300001</v>
      </c>
      <c r="Q897" s="168">
        <v>-0.21840073164701312</v>
      </c>
      <c r="R897" s="172">
        <v>204543.02066899999</v>
      </c>
      <c r="S897" s="168">
        <v>-0.35137970775070559</v>
      </c>
      <c r="T897" s="172" t="s">
        <v>4748</v>
      </c>
      <c r="U897" s="168" t="s">
        <v>4748</v>
      </c>
      <c r="V897" s="172">
        <v>-6776.9533590000001</v>
      </c>
      <c r="W897" s="173">
        <v>-12.298836106501719</v>
      </c>
      <c r="X897" s="172">
        <v>-979.31822699999998</v>
      </c>
      <c r="Y897" s="173">
        <v>-0.85549284831665018</v>
      </c>
      <c r="Z897" s="172" t="s">
        <v>4748</v>
      </c>
      <c r="AA897" s="173" t="s">
        <v>4748</v>
      </c>
      <c r="AB897" s="172">
        <v>-2305.5555555555552</v>
      </c>
      <c r="AC897" s="168">
        <v>-12.290688259109311</v>
      </c>
      <c r="AD897" s="172">
        <v>-333</v>
      </c>
      <c r="AE897" s="168">
        <v>-0.85556626506024092</v>
      </c>
      <c r="AF897" s="172" t="s">
        <v>4748</v>
      </c>
      <c r="AG897" s="168" t="s">
        <v>4748</v>
      </c>
      <c r="AH897" s="171">
        <v>-1.5636685672174406</v>
      </c>
      <c r="AI897" s="171">
        <v>-0.24229537997852704</v>
      </c>
      <c r="AJ897" s="171" t="s">
        <v>4748</v>
      </c>
      <c r="AK897" s="171">
        <v>-11.638611145596718</v>
      </c>
      <c r="AL897" s="171">
        <v>-1.8042153284118301</v>
      </c>
      <c r="AM897" s="171" t="s">
        <v>4748</v>
      </c>
      <c r="AN897" s="170">
        <v>7.8470412971075483</v>
      </c>
      <c r="AO897" s="170">
        <v>7.1339488212669782</v>
      </c>
      <c r="AP897" s="170" t="s">
        <v>4748</v>
      </c>
      <c r="AQ897" s="170">
        <v>241.71271830089754</v>
      </c>
      <c r="AR897" s="170">
        <v>292.40511006788802</v>
      </c>
      <c r="AS897" s="170" t="s">
        <v>4748</v>
      </c>
      <c r="AT897" s="6">
        <v>0</v>
      </c>
      <c r="AU897" s="6" t="s">
        <v>4748</v>
      </c>
      <c r="AV897" s="6" t="s">
        <v>4748</v>
      </c>
    </row>
    <row r="898" spans="1:48" x14ac:dyDescent="0.25">
      <c r="A898" s="162">
        <v>895</v>
      </c>
      <c r="B898" s="3" t="s">
        <v>5025</v>
      </c>
      <c r="C898" s="3" t="s">
        <v>2176</v>
      </c>
      <c r="D898" s="28" t="s">
        <v>4942</v>
      </c>
      <c r="E898" s="25" t="s">
        <v>4942</v>
      </c>
      <c r="F898" s="25" t="s">
        <v>4942</v>
      </c>
      <c r="G898" s="25" t="s">
        <v>4942</v>
      </c>
      <c r="H898" s="28" t="s">
        <v>4942</v>
      </c>
      <c r="I898" s="51">
        <v>231.8989</v>
      </c>
      <c r="J898" s="51">
        <v>100</v>
      </c>
      <c r="K898" s="28" t="s">
        <v>4942</v>
      </c>
      <c r="L898" s="28" t="s">
        <v>4942</v>
      </c>
      <c r="M898" s="51" t="s">
        <v>4942</v>
      </c>
      <c r="N898" s="51" t="s">
        <v>4942</v>
      </c>
      <c r="O898" s="51" t="s">
        <v>4942</v>
      </c>
      <c r="P898" s="30" t="s">
        <v>2001</v>
      </c>
      <c r="Q898" s="27" t="s">
        <v>2001</v>
      </c>
      <c r="R898" s="30" t="s">
        <v>2001</v>
      </c>
      <c r="S898" s="27" t="s">
        <v>2001</v>
      </c>
      <c r="T898" s="30" t="s">
        <v>2001</v>
      </c>
      <c r="U898" s="27" t="s">
        <v>2001</v>
      </c>
      <c r="V898" s="30" t="s">
        <v>2001</v>
      </c>
      <c r="W898" s="32" t="s">
        <v>2001</v>
      </c>
      <c r="X898" s="30" t="s">
        <v>2001</v>
      </c>
      <c r="Y898" s="32" t="s">
        <v>2001</v>
      </c>
      <c r="Z898" s="30" t="s">
        <v>2001</v>
      </c>
      <c r="AA898" s="32" t="s">
        <v>2001</v>
      </c>
      <c r="AB898" s="30" t="s">
        <v>2001</v>
      </c>
      <c r="AC898" s="27" t="s">
        <v>2001</v>
      </c>
      <c r="AD898" s="30" t="s">
        <v>2001</v>
      </c>
      <c r="AE898" s="27" t="s">
        <v>2001</v>
      </c>
      <c r="AF898" s="30" t="s">
        <v>2001</v>
      </c>
      <c r="AG898" s="27" t="s">
        <v>2001</v>
      </c>
      <c r="AH898" s="25" t="s">
        <v>2001</v>
      </c>
      <c r="AI898" s="25" t="s">
        <v>2001</v>
      </c>
      <c r="AJ898" s="25" t="s">
        <v>2001</v>
      </c>
      <c r="AK898" s="25" t="s">
        <v>2001</v>
      </c>
      <c r="AL898" s="25" t="s">
        <v>2001</v>
      </c>
      <c r="AM898" s="25" t="s">
        <v>2001</v>
      </c>
      <c r="AN898" s="49" t="s">
        <v>2001</v>
      </c>
      <c r="AO898" s="49" t="s">
        <v>2001</v>
      </c>
      <c r="AP898" s="49" t="s">
        <v>2001</v>
      </c>
      <c r="AQ898" s="49" t="s">
        <v>2001</v>
      </c>
      <c r="AR898" s="49" t="s">
        <v>2001</v>
      </c>
      <c r="AS898" s="49" t="s">
        <v>2001</v>
      </c>
      <c r="AT898" s="28" t="s">
        <v>2001</v>
      </c>
      <c r="AU898" s="28" t="s">
        <v>2001</v>
      </c>
      <c r="AV898" s="28" t="s">
        <v>2001</v>
      </c>
    </row>
    <row r="899" spans="1:48" x14ac:dyDescent="0.25">
      <c r="A899" s="162">
        <v>896</v>
      </c>
      <c r="B899" s="3" t="s">
        <v>505</v>
      </c>
      <c r="C899" s="3" t="s">
        <v>694</v>
      </c>
      <c r="D899" s="6">
        <v>7900</v>
      </c>
      <c r="E899" s="171">
        <v>0</v>
      </c>
      <c r="F899" s="171">
        <v>19.69697</v>
      </c>
      <c r="G899" s="171">
        <v>-12.22222</v>
      </c>
      <c r="H899" s="6">
        <v>39500000000</v>
      </c>
      <c r="I899" s="154">
        <v>5</v>
      </c>
      <c r="J899" s="154">
        <v>49.533799999999999</v>
      </c>
      <c r="K899" s="6">
        <v>35</v>
      </c>
      <c r="L899" s="6">
        <v>276500</v>
      </c>
      <c r="M899" s="154">
        <v>4.5684739659936353</v>
      </c>
      <c r="N899" s="154">
        <v>0.46608732417708432</v>
      </c>
      <c r="O899" s="154" t="s">
        <v>4942</v>
      </c>
      <c r="P899" s="172">
        <v>239491.17576099999</v>
      </c>
      <c r="Q899" s="168">
        <v>0.25795076087231616</v>
      </c>
      <c r="R899" s="172">
        <v>237413.66256</v>
      </c>
      <c r="S899" s="168">
        <v>-8.674696236295798E-3</v>
      </c>
      <c r="T899" s="172">
        <v>259604.25144200001</v>
      </c>
      <c r="U899" s="168">
        <v>9.3468036517872805E-2</v>
      </c>
      <c r="V899" s="172">
        <v>2846.1389920000001</v>
      </c>
      <c r="W899" s="173">
        <v>-0.75546080658988912</v>
      </c>
      <c r="X899" s="172">
        <v>7212.3865939999996</v>
      </c>
      <c r="Y899" s="173">
        <v>1.5340950017805732</v>
      </c>
      <c r="Z899" s="172">
        <v>115.96081100000001</v>
      </c>
      <c r="AA899" s="173">
        <v>-0.98392199177225637</v>
      </c>
      <c r="AB899" s="172">
        <v>512</v>
      </c>
      <c r="AC899" s="168">
        <v>-0.78006872852233677</v>
      </c>
      <c r="AD899" s="172">
        <v>1298</v>
      </c>
      <c r="AE899" s="168">
        <v>1.53515625</v>
      </c>
      <c r="AF899" s="172">
        <v>21</v>
      </c>
      <c r="AG899" s="168">
        <v>-0.98382126348228038</v>
      </c>
      <c r="AH899" s="171">
        <v>0.86084799143630386</v>
      </c>
      <c r="AI899" s="171">
        <v>2.0702914929202025</v>
      </c>
      <c r="AJ899" s="171">
        <v>3.5436576908929394E-2</v>
      </c>
      <c r="AK899" s="171">
        <v>2.9842626784931263</v>
      </c>
      <c r="AL899" s="171">
        <v>7.7093988236799404</v>
      </c>
      <c r="AM899" s="171">
        <v>0.12734397605253372</v>
      </c>
      <c r="AN899" s="170">
        <v>15.178445031008781</v>
      </c>
      <c r="AO899" s="170">
        <v>4.1916781779502639</v>
      </c>
      <c r="AP899" s="170">
        <v>4.8931158212707544</v>
      </c>
      <c r="AQ899" s="170">
        <v>83.867527678577858</v>
      </c>
      <c r="AR899" s="170">
        <v>91.615882181613912</v>
      </c>
      <c r="AS899" s="170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62">
        <v>897</v>
      </c>
      <c r="B900" s="3" t="s">
        <v>3241</v>
      </c>
      <c r="C900" s="3" t="s">
        <v>2176</v>
      </c>
      <c r="D900" s="28">
        <v>27500</v>
      </c>
      <c r="E900" s="25">
        <v>-27.63158</v>
      </c>
      <c r="F900" s="25">
        <v>-22.969190000000001</v>
      </c>
      <c r="G900" s="25">
        <v>28.937729999999998</v>
      </c>
      <c r="H900" s="28">
        <v>106682400000.00002</v>
      </c>
      <c r="I900" s="51">
        <v>3.8793599999999997</v>
      </c>
      <c r="J900" s="51">
        <v>35.716000000000001</v>
      </c>
      <c r="K900" s="28">
        <v>645</v>
      </c>
      <c r="L900" s="28">
        <v>17874000</v>
      </c>
      <c r="M900" s="51">
        <v>3.7066506272372899</v>
      </c>
      <c r="N900" s="51">
        <v>1.3745788612470509</v>
      </c>
      <c r="O900" s="51" t="s">
        <v>4942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9">
        <v>14.237011662265397</v>
      </c>
      <c r="AO900" s="49">
        <v>17.361254942399352</v>
      </c>
      <c r="AP900" s="49">
        <v>15.408668126967729</v>
      </c>
      <c r="AQ900" s="49">
        <v>37.068697387188202</v>
      </c>
      <c r="AR900" s="49">
        <v>10.969312154989868</v>
      </c>
      <c r="AS900" s="49">
        <v>24.797948419437844</v>
      </c>
      <c r="AT900" s="28">
        <v>750</v>
      </c>
      <c r="AU900" s="28">
        <v>750</v>
      </c>
      <c r="AV900" s="28" t="s">
        <v>4748</v>
      </c>
    </row>
    <row r="901" spans="1:48" x14ac:dyDescent="0.25">
      <c r="A901" s="162">
        <v>898</v>
      </c>
      <c r="B901" s="3" t="s">
        <v>200</v>
      </c>
      <c r="C901" s="3" t="s">
        <v>1</v>
      </c>
      <c r="D901" s="28">
        <v>9000</v>
      </c>
      <c r="E901" s="25">
        <v>-1.7467250000000001</v>
      </c>
      <c r="F901" s="25">
        <v>7.1428570000000002</v>
      </c>
      <c r="G901" s="25">
        <v>-11.33005</v>
      </c>
      <c r="H901" s="28">
        <v>765088326000</v>
      </c>
      <c r="I901" s="51">
        <v>85.009810000000002</v>
      </c>
      <c r="J901" s="51">
        <v>71.987790000000004</v>
      </c>
      <c r="K901" s="28">
        <v>49676</v>
      </c>
      <c r="L901" s="28">
        <v>444000000</v>
      </c>
      <c r="M901" s="51">
        <v>7.4079139014186159</v>
      </c>
      <c r="N901" s="51">
        <v>0.52756193065867996</v>
      </c>
      <c r="O901" s="51">
        <v>0.66834289999999996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9">
        <v>7.6868451103315527</v>
      </c>
      <c r="AO901" s="49">
        <v>6.6635523145350817</v>
      </c>
      <c r="AP901" s="49">
        <v>6.9876712893050419</v>
      </c>
      <c r="AQ901" s="49">
        <v>118.42232684797</v>
      </c>
      <c r="AR901" s="49">
        <v>155.30572952971821</v>
      </c>
      <c r="AS901" s="49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62">
        <v>899</v>
      </c>
      <c r="B902" s="3" t="s">
        <v>3244</v>
      </c>
      <c r="C902" s="3" t="s">
        <v>2176</v>
      </c>
      <c r="D902" s="28">
        <v>1000</v>
      </c>
      <c r="E902" s="25">
        <v>0</v>
      </c>
      <c r="F902" s="25">
        <v>42.857140000000001</v>
      </c>
      <c r="G902" s="25">
        <v>11.11111</v>
      </c>
      <c r="H902" s="28">
        <v>50000000000</v>
      </c>
      <c r="I902" s="51">
        <v>50</v>
      </c>
      <c r="J902" s="51">
        <v>58.319049999999997</v>
      </c>
      <c r="K902" s="28">
        <v>78260</v>
      </c>
      <c r="L902" s="28">
        <v>77734000</v>
      </c>
      <c r="M902" s="51" t="s">
        <v>4942</v>
      </c>
      <c r="N902" s="51">
        <v>0.14396472529329205</v>
      </c>
      <c r="O902" s="51">
        <v>0.63041369999999997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9">
        <v>6.2370689308368643</v>
      </c>
      <c r="AO902" s="49">
        <v>6.2467952956720474</v>
      </c>
      <c r="AP902" s="49">
        <v>9.7646648022189364</v>
      </c>
      <c r="AQ902" s="49">
        <v>12.562952378383308</v>
      </c>
      <c r="AR902" s="49">
        <v>14.5257642562238</v>
      </c>
      <c r="AS902" s="49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62">
        <v>900</v>
      </c>
      <c r="B903" s="3" t="s">
        <v>201</v>
      </c>
      <c r="C903" s="3" t="s">
        <v>1</v>
      </c>
      <c r="D903" s="28">
        <v>15900</v>
      </c>
      <c r="E903" s="25">
        <v>3.583062</v>
      </c>
      <c r="F903" s="25">
        <v>6.7114089999999997</v>
      </c>
      <c r="G903" s="25">
        <v>9.2783510000000007</v>
      </c>
      <c r="H903" s="28">
        <v>959394631499.99988</v>
      </c>
      <c r="I903" s="51">
        <v>60.339289999999998</v>
      </c>
      <c r="J903" s="51">
        <v>32.921469999999999</v>
      </c>
      <c r="K903" s="28">
        <v>51781.5</v>
      </c>
      <c r="L903" s="28">
        <v>788400000</v>
      </c>
      <c r="M903" s="51">
        <v>6.220657276995305</v>
      </c>
      <c r="N903" s="51">
        <v>1.1412216717678187</v>
      </c>
      <c r="O903" s="51">
        <v>0.56844720000000004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9">
        <v>19.955459245456954</v>
      </c>
      <c r="AO903" s="49">
        <v>25.069416954790778</v>
      </c>
      <c r="AP903" s="49">
        <v>21.36384148717514</v>
      </c>
      <c r="AQ903" s="49">
        <v>146.26793650442323</v>
      </c>
      <c r="AR903" s="49">
        <v>110.89580808229049</v>
      </c>
      <c r="AS903" s="49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62">
        <v>901</v>
      </c>
      <c r="B904" s="3" t="s">
        <v>202</v>
      </c>
      <c r="C904" s="3" t="s">
        <v>1</v>
      </c>
      <c r="D904" s="28">
        <v>37900</v>
      </c>
      <c r="E904" s="25">
        <v>5.8659220000000003</v>
      </c>
      <c r="F904" s="25">
        <v>3.8356159999999999</v>
      </c>
      <c r="G904" s="25">
        <v>-8.6746990000000004</v>
      </c>
      <c r="H904" s="28">
        <v>3410926853000</v>
      </c>
      <c r="I904" s="51">
        <v>89.998069999999998</v>
      </c>
      <c r="J904" s="51">
        <v>49.489879999999999</v>
      </c>
      <c r="K904" s="28">
        <v>5311.5</v>
      </c>
      <c r="L904" s="28">
        <v>201050000</v>
      </c>
      <c r="M904" s="51">
        <v>12.558913785869196</v>
      </c>
      <c r="N904" s="51">
        <v>2.4140525424277084</v>
      </c>
      <c r="O904" s="51">
        <v>0.39041530000000002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9">
        <v>14.844475671723922</v>
      </c>
      <c r="AO904" s="49">
        <v>17.453751701504139</v>
      </c>
      <c r="AP904" s="49">
        <v>10.784798404787665</v>
      </c>
      <c r="AQ904" s="49">
        <v>15.679845886369437</v>
      </c>
      <c r="AR904" s="49">
        <v>12.727686502485222</v>
      </c>
      <c r="AS904" s="49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62">
        <v>902</v>
      </c>
      <c r="B905" s="3" t="s">
        <v>203</v>
      </c>
      <c r="C905" s="3" t="s">
        <v>1</v>
      </c>
      <c r="D905" s="28">
        <v>16700</v>
      </c>
      <c r="E905" s="25">
        <v>1.212121</v>
      </c>
      <c r="F905" s="25">
        <v>4.0498440000000002</v>
      </c>
      <c r="G905" s="25">
        <v>-9.72973</v>
      </c>
      <c r="H905" s="28">
        <v>1481586809100</v>
      </c>
      <c r="I905" s="51">
        <v>88.717770000000002</v>
      </c>
      <c r="J905" s="51">
        <v>43.450670000000002</v>
      </c>
      <c r="K905" s="28">
        <v>1988</v>
      </c>
      <c r="L905" s="28">
        <v>32940720</v>
      </c>
      <c r="M905" s="51">
        <v>10.463074933295985</v>
      </c>
      <c r="N905" s="51">
        <v>0.99450527522978049</v>
      </c>
      <c r="O905" s="51">
        <v>0.42541760000000001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4748</v>
      </c>
      <c r="U905" s="27" t="s">
        <v>4748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4748</v>
      </c>
      <c r="AK905" s="25">
        <v>9.9635538057878907</v>
      </c>
      <c r="AL905" s="25">
        <v>11.870921770138466</v>
      </c>
      <c r="AM905" s="25" t="s">
        <v>4748</v>
      </c>
      <c r="AN905" s="49" t="s">
        <v>4748</v>
      </c>
      <c r="AO905" s="49" t="s">
        <v>4748</v>
      </c>
      <c r="AP905" s="49" t="s">
        <v>4748</v>
      </c>
      <c r="AQ905" s="49">
        <v>0</v>
      </c>
      <c r="AR905" s="49">
        <v>0</v>
      </c>
      <c r="AS905" s="49" t="s">
        <v>4748</v>
      </c>
      <c r="AT905" s="28">
        <v>1000</v>
      </c>
      <c r="AU905" s="28" t="s">
        <v>4748</v>
      </c>
      <c r="AV905" s="28" t="s">
        <v>4748</v>
      </c>
    </row>
    <row r="906" spans="1:48" x14ac:dyDescent="0.25">
      <c r="A906" s="162">
        <v>903</v>
      </c>
      <c r="B906" s="3" t="s">
        <v>506</v>
      </c>
      <c r="C906" s="3" t="s">
        <v>694</v>
      </c>
      <c r="D906" s="28">
        <v>34000</v>
      </c>
      <c r="E906" s="25">
        <v>-1.7341040000000001</v>
      </c>
      <c r="F906" s="25">
        <v>2.1021019999999999</v>
      </c>
      <c r="G906" s="25">
        <v>9.6774190000000004</v>
      </c>
      <c r="H906" s="28">
        <v>1699958996000</v>
      </c>
      <c r="I906" s="51">
        <v>49.99879</v>
      </c>
      <c r="J906" s="51">
        <v>64.680570000000003</v>
      </c>
      <c r="K906" s="28">
        <v>9144.75</v>
      </c>
      <c r="L906" s="28">
        <v>317044000</v>
      </c>
      <c r="M906" s="51">
        <v>18.37044190062872</v>
      </c>
      <c r="N906" s="51">
        <v>1.7610286320132971</v>
      </c>
      <c r="O906" s="51">
        <v>0.69479679999999999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9">
        <v>17.365127324756124</v>
      </c>
      <c r="AO906" s="49">
        <v>18.926077873879088</v>
      </c>
      <c r="AP906" s="49">
        <v>18.48102865177842</v>
      </c>
      <c r="AQ906" s="49">
        <v>43.777084503711379</v>
      </c>
      <c r="AR906" s="49">
        <v>33.289785976754573</v>
      </c>
      <c r="AS906" s="49">
        <v>30.674287488815526</v>
      </c>
      <c r="AT906" s="28">
        <v>1600</v>
      </c>
      <c r="AU906" s="28">
        <v>3300</v>
      </c>
      <c r="AV906" s="28" t="s">
        <v>4748</v>
      </c>
    </row>
    <row r="907" spans="1:48" x14ac:dyDescent="0.25">
      <c r="A907" s="162">
        <v>904</v>
      </c>
      <c r="B907" s="3" t="s">
        <v>507</v>
      </c>
      <c r="C907" s="3" t="s">
        <v>694</v>
      </c>
      <c r="D907" s="28">
        <v>5800</v>
      </c>
      <c r="E907" s="25">
        <v>41.463410000000003</v>
      </c>
      <c r="F907" s="25">
        <v>52.63158</v>
      </c>
      <c r="G907" s="25">
        <v>107.1429</v>
      </c>
      <c r="H907" s="28">
        <v>51374109000</v>
      </c>
      <c r="I907" s="51">
        <v>8.8575999999999997</v>
      </c>
      <c r="J907" s="51">
        <v>61.107529999999997</v>
      </c>
      <c r="K907" s="28">
        <v>18770</v>
      </c>
      <c r="L907" s="28">
        <v>102783000</v>
      </c>
      <c r="M907" s="51">
        <v>330.14540001868068</v>
      </c>
      <c r="N907" s="51">
        <v>0.78046238371086973</v>
      </c>
      <c r="O907" s="51" t="s">
        <v>4942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9">
        <v>3.8282452389983401</v>
      </c>
      <c r="AO907" s="49">
        <v>-19.661849386627317</v>
      </c>
      <c r="AP907" s="49">
        <v>18.471961318644826</v>
      </c>
      <c r="AQ907" s="49">
        <v>0</v>
      </c>
      <c r="AR907" s="49">
        <v>0</v>
      </c>
      <c r="AS907" s="49">
        <v>0</v>
      </c>
      <c r="AT907" s="28">
        <v>0</v>
      </c>
      <c r="AU907" s="28" t="s">
        <v>4748</v>
      </c>
      <c r="AV907" s="28">
        <v>0</v>
      </c>
    </row>
    <row r="908" spans="1:48" x14ac:dyDescent="0.25">
      <c r="A908" s="162">
        <v>905</v>
      </c>
      <c r="B908" s="3" t="s">
        <v>4693</v>
      </c>
      <c r="C908" s="3" t="s">
        <v>2176</v>
      </c>
      <c r="D908" s="28">
        <v>10600</v>
      </c>
      <c r="E908" s="25">
        <v>-10.92437</v>
      </c>
      <c r="F908" s="25">
        <v>-6.1946899999999996</v>
      </c>
      <c r="G908" s="25">
        <v>-16.535430000000002</v>
      </c>
      <c r="H908" s="28">
        <v>22057540000000</v>
      </c>
      <c r="I908" s="51">
        <v>2080.9</v>
      </c>
      <c r="J908" s="51">
        <v>100</v>
      </c>
      <c r="K908" s="28">
        <v>495</v>
      </c>
      <c r="L908" s="28">
        <v>5523000</v>
      </c>
      <c r="M908" s="51" t="s">
        <v>4942</v>
      </c>
      <c r="N908" s="51" t="s">
        <v>4942</v>
      </c>
      <c r="O908" s="51" t="s">
        <v>4942</v>
      </c>
      <c r="P908" s="30" t="s">
        <v>4748</v>
      </c>
      <c r="Q908" s="27" t="s">
        <v>2001</v>
      </c>
      <c r="R908" s="30">
        <v>35942430.035843998</v>
      </c>
      <c r="S908" s="27" t="s">
        <v>2001</v>
      </c>
      <c r="T908" s="30" t="s">
        <v>4748</v>
      </c>
      <c r="U908" s="27" t="s">
        <v>4748</v>
      </c>
      <c r="V908" s="30" t="s">
        <v>4748</v>
      </c>
      <c r="W908" s="32" t="s">
        <v>2001</v>
      </c>
      <c r="X908" s="30">
        <v>231187.193355</v>
      </c>
      <c r="Y908" s="32" t="s">
        <v>2001</v>
      </c>
      <c r="Z908" s="30" t="s">
        <v>4748</v>
      </c>
      <c r="AA908" s="32" t="s">
        <v>4748</v>
      </c>
      <c r="AB908" s="30" t="s">
        <v>4748</v>
      </c>
      <c r="AC908" s="27" t="s">
        <v>2001</v>
      </c>
      <c r="AD908" s="30" t="s">
        <v>4748</v>
      </c>
      <c r="AE908" s="27" t="s">
        <v>2001</v>
      </c>
      <c r="AF908" s="30" t="s">
        <v>4748</v>
      </c>
      <c r="AG908" s="27" t="s">
        <v>4748</v>
      </c>
      <c r="AH908" s="25" t="s">
        <v>4748</v>
      </c>
      <c r="AI908" s="25" t="s">
        <v>4748</v>
      </c>
      <c r="AJ908" s="25" t="s">
        <v>4748</v>
      </c>
      <c r="AK908" s="25" t="s">
        <v>4748</v>
      </c>
      <c r="AL908" s="25" t="s">
        <v>4748</v>
      </c>
      <c r="AM908" s="25" t="s">
        <v>4748</v>
      </c>
      <c r="AN908" s="49" t="s">
        <v>4748</v>
      </c>
      <c r="AO908" s="49">
        <v>9.8504837416646289</v>
      </c>
      <c r="AP908" s="49" t="s">
        <v>4748</v>
      </c>
      <c r="AQ908" s="49" t="s">
        <v>4748</v>
      </c>
      <c r="AR908" s="49">
        <v>792.56359981570006</v>
      </c>
      <c r="AS908" s="49" t="s">
        <v>4748</v>
      </c>
      <c r="AT908" s="28" t="s">
        <v>4748</v>
      </c>
      <c r="AU908" s="28" t="s">
        <v>4748</v>
      </c>
      <c r="AV908" s="28" t="s">
        <v>4748</v>
      </c>
    </row>
    <row r="909" spans="1:48" x14ac:dyDescent="0.25">
      <c r="A909" s="162">
        <v>906</v>
      </c>
      <c r="B909" s="3" t="s">
        <v>4978</v>
      </c>
      <c r="C909" s="3" t="s">
        <v>1</v>
      </c>
      <c r="D909" s="28">
        <v>13350</v>
      </c>
      <c r="E909" s="25">
        <v>-6.9686409999999999</v>
      </c>
      <c r="F909" s="25">
        <v>5.9523809999999999</v>
      </c>
      <c r="G909" s="25">
        <v>-20.88889</v>
      </c>
      <c r="H909" s="28">
        <v>312493529250</v>
      </c>
      <c r="I909" s="51">
        <v>23.40776</v>
      </c>
      <c r="J909" s="51">
        <v>74.945899999999995</v>
      </c>
      <c r="K909" s="28">
        <v>242772</v>
      </c>
      <c r="L909" s="28">
        <v>3333100000</v>
      </c>
      <c r="M909" s="51">
        <v>5.4554799438618824</v>
      </c>
      <c r="N909" s="51">
        <v>0.90479389554312628</v>
      </c>
      <c r="O909" s="51">
        <v>0.73632770000000003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9">
        <v>4.9472199255949363</v>
      </c>
      <c r="AO909" s="49">
        <v>7.2648766182779383</v>
      </c>
      <c r="AP909" s="49">
        <v>6.8413867166129734</v>
      </c>
      <c r="AQ909" s="49">
        <v>142.68636759052094</v>
      </c>
      <c r="AR909" s="49">
        <v>235.32152798414572</v>
      </c>
      <c r="AS909" s="49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62">
        <v>907</v>
      </c>
      <c r="B910" s="3" t="s">
        <v>3247</v>
      </c>
      <c r="C910" s="3" t="s">
        <v>2176</v>
      </c>
      <c r="D910" s="6">
        <v>13100</v>
      </c>
      <c r="E910" s="171">
        <v>16.964289999999998</v>
      </c>
      <c r="F910" s="171">
        <v>8.2644629999999992</v>
      </c>
      <c r="G910" s="171">
        <v>18.01802</v>
      </c>
      <c r="H910" s="6">
        <v>237110000000.00003</v>
      </c>
      <c r="I910" s="154">
        <v>18.099999999999998</v>
      </c>
      <c r="J910" s="154">
        <v>41.098370000000003</v>
      </c>
      <c r="K910" s="6">
        <v>28470</v>
      </c>
      <c r="L910" s="6">
        <v>322909500</v>
      </c>
      <c r="M910" s="154" t="s">
        <v>4942</v>
      </c>
      <c r="N910" s="154">
        <v>1.2609718216165975</v>
      </c>
      <c r="O910" s="154">
        <v>0.25948359999999998</v>
      </c>
      <c r="P910" s="172">
        <v>1018600.369211</v>
      </c>
      <c r="Q910" s="168">
        <v>0.76736888172330842</v>
      </c>
      <c r="R910" s="172">
        <v>753459.85917199997</v>
      </c>
      <c r="S910" s="168">
        <v>-0.26029885522658491</v>
      </c>
      <c r="T910" s="172">
        <v>256305.139444</v>
      </c>
      <c r="U910" s="168">
        <v>-0.65982907208134289</v>
      </c>
      <c r="V910" s="172">
        <v>-4892.260961</v>
      </c>
      <c r="W910" s="173">
        <v>-34.830548523056194</v>
      </c>
      <c r="X910" s="172">
        <v>14249.369772</v>
      </c>
      <c r="Y910" s="173">
        <v>-3.9126348503468558</v>
      </c>
      <c r="Z910" s="172">
        <v>-17936.054714999998</v>
      </c>
      <c r="AA910" s="173">
        <v>-2.25872617540211</v>
      </c>
      <c r="AB910" s="172">
        <v>-270</v>
      </c>
      <c r="AC910" s="168">
        <v>-34.75</v>
      </c>
      <c r="AD910" s="172">
        <v>760.02</v>
      </c>
      <c r="AE910" s="168">
        <v>-3.814888888888889</v>
      </c>
      <c r="AF910" s="172">
        <v>-990.94</v>
      </c>
      <c r="AG910" s="168">
        <v>-2.3038341096286943</v>
      </c>
      <c r="AH910" s="171">
        <v>-0.47602605169316187</v>
      </c>
      <c r="AI910" s="171">
        <v>1.4674702313469892</v>
      </c>
      <c r="AJ910" s="171">
        <v>-2.0993872176434092</v>
      </c>
      <c r="AK910" s="171">
        <v>-1.91053738416027</v>
      </c>
      <c r="AL910" s="171">
        <v>5.2481745387853866</v>
      </c>
      <c r="AM910" s="171">
        <v>-7.3282146283918905</v>
      </c>
      <c r="AN910" s="170">
        <v>10.377787665036953</v>
      </c>
      <c r="AO910" s="170">
        <v>9.4407942477744875</v>
      </c>
      <c r="AP910" s="170">
        <v>4.5191909042973872</v>
      </c>
      <c r="AQ910" s="170">
        <v>43.585005412324371</v>
      </c>
      <c r="AR910" s="170">
        <v>15.799400275885342</v>
      </c>
      <c r="AS910" s="170">
        <v>68.653200937189908</v>
      </c>
      <c r="AT910" s="6">
        <v>0</v>
      </c>
      <c r="AU910" s="6">
        <v>0</v>
      </c>
      <c r="AV910" s="6">
        <v>0</v>
      </c>
    </row>
    <row r="911" spans="1:48" x14ac:dyDescent="0.25">
      <c r="A911" s="162">
        <v>908</v>
      </c>
      <c r="B911" s="3" t="s">
        <v>508</v>
      </c>
      <c r="C911" s="3" t="s">
        <v>694</v>
      </c>
      <c r="D911" s="28">
        <v>10500</v>
      </c>
      <c r="E911" s="25">
        <v>-4.5454549999999996</v>
      </c>
      <c r="F911" s="25">
        <v>-2.7777780000000001</v>
      </c>
      <c r="G911" s="25">
        <v>-12.5</v>
      </c>
      <c r="H911" s="28">
        <v>3433080000000</v>
      </c>
      <c r="I911" s="51">
        <v>326.95999999999998</v>
      </c>
      <c r="J911" s="51">
        <v>99.974220000000003</v>
      </c>
      <c r="K911" s="28">
        <v>1445</v>
      </c>
      <c r="L911" s="28">
        <v>15896000</v>
      </c>
      <c r="M911" s="51">
        <v>8.739863193489759</v>
      </c>
      <c r="N911" s="51">
        <v>0.9754347320348763</v>
      </c>
      <c r="O911" s="51">
        <v>0.36919760000000001</v>
      </c>
      <c r="P911" s="30">
        <v>2350208.5816819998</v>
      </c>
      <c r="Q911" s="27" t="s">
        <v>2001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2001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2001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9">
        <v>36.172759787455725</v>
      </c>
      <c r="AO911" s="49">
        <v>37.089320471060759</v>
      </c>
      <c r="AP911" s="49">
        <v>34.748628744730546</v>
      </c>
      <c r="AQ911" s="49">
        <v>23.174347553460485</v>
      </c>
      <c r="AR911" s="49">
        <v>21.68441492920304</v>
      </c>
      <c r="AS911" s="49">
        <v>19.492583234060366</v>
      </c>
      <c r="AT911" s="28">
        <v>800</v>
      </c>
      <c r="AU911" s="28">
        <v>800</v>
      </c>
      <c r="AV911" s="28" t="s">
        <v>4748</v>
      </c>
    </row>
    <row r="912" spans="1:48" x14ac:dyDescent="0.25">
      <c r="A912" s="162">
        <v>909</v>
      </c>
      <c r="B912" s="3" t="s">
        <v>204</v>
      </c>
      <c r="C912" s="3" t="s">
        <v>1</v>
      </c>
      <c r="D912" s="28">
        <v>50600</v>
      </c>
      <c r="E912" s="25">
        <v>-4.3478260000000004</v>
      </c>
      <c r="F912" s="25">
        <v>42.334739999999996</v>
      </c>
      <c r="G912" s="25">
        <v>109.78440000000001</v>
      </c>
      <c r="H912" s="28">
        <v>6856259418800</v>
      </c>
      <c r="I912" s="51">
        <v>135.4992</v>
      </c>
      <c r="J912" s="51">
        <v>33.010660000000001</v>
      </c>
      <c r="K912" s="28">
        <v>328352.5</v>
      </c>
      <c r="L912" s="28">
        <v>16738150000</v>
      </c>
      <c r="M912" s="51">
        <v>10.427817832786941</v>
      </c>
      <c r="N912" s="51">
        <v>2.5169371428076728</v>
      </c>
      <c r="O912" s="51">
        <v>0.89168860000000005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9">
        <v>13.810815015283485</v>
      </c>
      <c r="AO912" s="49">
        <v>13.415400418559875</v>
      </c>
      <c r="AP912" s="49">
        <v>17.15810035776887</v>
      </c>
      <c r="AQ912" s="49">
        <v>28.436780704530701</v>
      </c>
      <c r="AR912" s="49">
        <v>36.390734769777907</v>
      </c>
      <c r="AS912" s="49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62">
        <v>910</v>
      </c>
      <c r="B913" s="3" t="s">
        <v>3250</v>
      </c>
      <c r="C913" s="3" t="s">
        <v>2176</v>
      </c>
      <c r="D913" s="6">
        <v>28900</v>
      </c>
      <c r="E913" s="171">
        <v>-3.6666669999999999</v>
      </c>
      <c r="F913" s="171">
        <v>23.504270000000002</v>
      </c>
      <c r="G913" s="171">
        <v>12.82282</v>
      </c>
      <c r="H913" s="6">
        <v>112710000000</v>
      </c>
      <c r="I913" s="154">
        <v>3.9</v>
      </c>
      <c r="J913" s="154">
        <v>85.113919999999993</v>
      </c>
      <c r="K913" s="6">
        <v>2095</v>
      </c>
      <c r="L913" s="6">
        <v>59709000</v>
      </c>
      <c r="M913" s="154">
        <v>6.2315475203184612</v>
      </c>
      <c r="N913" s="154">
        <v>2.0313899879135975</v>
      </c>
      <c r="O913" s="154">
        <v>0.47781410000000002</v>
      </c>
      <c r="P913" s="172">
        <v>119547.615598</v>
      </c>
      <c r="Q913" s="168" t="s">
        <v>2001</v>
      </c>
      <c r="R913" s="172">
        <v>137846.316708</v>
      </c>
      <c r="S913" s="168">
        <v>0.15306621565362377</v>
      </c>
      <c r="T913" s="172">
        <v>146378.91087200001</v>
      </c>
      <c r="U913" s="168">
        <v>6.1899326494697808E-2</v>
      </c>
      <c r="V913" s="172">
        <v>13504.349249000001</v>
      </c>
      <c r="W913" s="173" t="s">
        <v>2001</v>
      </c>
      <c r="X913" s="172">
        <v>16719.744671</v>
      </c>
      <c r="Y913" s="173">
        <v>0.23810073056560643</v>
      </c>
      <c r="Z913" s="172">
        <v>18087.219914000001</v>
      </c>
      <c r="AA913" s="173">
        <v>8.1788045805020818E-2</v>
      </c>
      <c r="AB913" s="172">
        <v>3462.3076923076924</v>
      </c>
      <c r="AC913" s="168" t="s">
        <v>2001</v>
      </c>
      <c r="AD913" s="172">
        <v>4286.9230769230771</v>
      </c>
      <c r="AE913" s="168">
        <v>0.23816929571206402</v>
      </c>
      <c r="AF913" s="172">
        <v>4637.6923076923076</v>
      </c>
      <c r="AG913" s="168">
        <v>8.1823075542795554E-2</v>
      </c>
      <c r="AH913" s="171" t="s">
        <v>4748</v>
      </c>
      <c r="AI913" s="171">
        <v>19.389671169051194</v>
      </c>
      <c r="AJ913" s="171">
        <v>18.532818349531315</v>
      </c>
      <c r="AK913" s="171" t="s">
        <v>4748</v>
      </c>
      <c r="AL913" s="171">
        <v>33.119666886477198</v>
      </c>
      <c r="AM913" s="171">
        <v>33.005611609095347</v>
      </c>
      <c r="AN913" s="170">
        <v>48.326005455659228</v>
      </c>
      <c r="AO913" s="170">
        <v>48.250301819736599</v>
      </c>
      <c r="AP913" s="170">
        <v>31.291465240544845</v>
      </c>
      <c r="AQ913" s="170">
        <v>0</v>
      </c>
      <c r="AR913" s="170">
        <v>0</v>
      </c>
      <c r="AS913" s="170">
        <v>0</v>
      </c>
      <c r="AT913" s="6" t="s">
        <v>4748</v>
      </c>
      <c r="AU913" s="6" t="s">
        <v>4748</v>
      </c>
      <c r="AV913" s="6">
        <v>1384.6153846153845</v>
      </c>
    </row>
    <row r="914" spans="1:48" x14ac:dyDescent="0.25">
      <c r="A914" s="162">
        <v>911</v>
      </c>
      <c r="B914" s="3" t="s">
        <v>2060</v>
      </c>
      <c r="C914" s="3" t="s">
        <v>694</v>
      </c>
      <c r="D914" s="6">
        <v>13000</v>
      </c>
      <c r="E914" s="171">
        <v>-2.2556389999999999</v>
      </c>
      <c r="F914" s="171">
        <v>5.6910569999999998</v>
      </c>
      <c r="G914" s="171">
        <v>-13.33333</v>
      </c>
      <c r="H914" s="6">
        <v>394043858000</v>
      </c>
      <c r="I914" s="154">
        <v>30.311069999999997</v>
      </c>
      <c r="J914" s="154">
        <v>25.472090000000001</v>
      </c>
      <c r="K914" s="6">
        <v>1931.7</v>
      </c>
      <c r="L914" s="6">
        <v>25511000</v>
      </c>
      <c r="M914" s="154">
        <v>16.787804905649445</v>
      </c>
      <c r="N914" s="154">
        <v>1.1184563786961264</v>
      </c>
      <c r="O914" s="154">
        <v>0.61348250000000004</v>
      </c>
      <c r="P914" s="172">
        <v>61449.945081999998</v>
      </c>
      <c r="Q914" s="168">
        <v>0.23854677500273413</v>
      </c>
      <c r="R914" s="172">
        <v>58475.433272000002</v>
      </c>
      <c r="S914" s="168">
        <v>-4.8405442934582821E-2</v>
      </c>
      <c r="T914" s="172">
        <v>82498.206963999997</v>
      </c>
      <c r="U914" s="168">
        <v>0.41081822481344321</v>
      </c>
      <c r="V914" s="172">
        <v>25002.873603</v>
      </c>
      <c r="W914" s="173">
        <v>0.60163745208611563</v>
      </c>
      <c r="X914" s="172">
        <v>25572.945124999998</v>
      </c>
      <c r="Y914" s="173">
        <v>2.2800240126462867E-2</v>
      </c>
      <c r="Z914" s="172">
        <v>40724.325606999999</v>
      </c>
      <c r="AA914" s="173">
        <v>0.59247694811608065</v>
      </c>
      <c r="AB914" s="172">
        <v>884</v>
      </c>
      <c r="AC914" s="168">
        <v>0.44442482670071959</v>
      </c>
      <c r="AD914" s="172">
        <v>877</v>
      </c>
      <c r="AE914" s="168">
        <v>-7.9185520361990669E-3</v>
      </c>
      <c r="AF914" s="172">
        <v>1344</v>
      </c>
      <c r="AG914" s="168">
        <v>0.53249714937286208</v>
      </c>
      <c r="AH914" s="171">
        <v>6.523161376620128</v>
      </c>
      <c r="AI914" s="171">
        <v>5.4368510907590153</v>
      </c>
      <c r="AJ914" s="171">
        <v>7.4233885340730499</v>
      </c>
      <c r="AK914" s="171">
        <v>8.2637447882110671</v>
      </c>
      <c r="AL914" s="171">
        <v>8.0269657815603832</v>
      </c>
      <c r="AM914" s="171">
        <v>12.225107433893788</v>
      </c>
      <c r="AN914" s="170">
        <v>56.072350675042379</v>
      </c>
      <c r="AO914" s="170">
        <v>60.182259954029327</v>
      </c>
      <c r="AP914" s="170">
        <v>62.520389592839685</v>
      </c>
      <c r="AQ914" s="170">
        <v>23.708422216929925</v>
      </c>
      <c r="AR914" s="170">
        <v>50.3915722831808</v>
      </c>
      <c r="AS914" s="170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62">
        <v>912</v>
      </c>
      <c r="B915" s="3" t="s">
        <v>3253</v>
      </c>
      <c r="C915" s="3" t="s">
        <v>2176</v>
      </c>
      <c r="D915" s="28" t="s">
        <v>4942</v>
      </c>
      <c r="E915" s="25" t="s">
        <v>4942</v>
      </c>
      <c r="F915" s="25" t="s">
        <v>4942</v>
      </c>
      <c r="G915" s="25" t="s">
        <v>4942</v>
      </c>
      <c r="H915" s="28" t="s">
        <v>4942</v>
      </c>
      <c r="I915" s="51">
        <v>4</v>
      </c>
      <c r="J915" s="51">
        <v>37.648299999999999</v>
      </c>
      <c r="K915" s="28" t="s">
        <v>4942</v>
      </c>
      <c r="L915" s="28" t="s">
        <v>4942</v>
      </c>
      <c r="M915" s="51" t="s">
        <v>4942</v>
      </c>
      <c r="N915" s="51" t="s">
        <v>4942</v>
      </c>
      <c r="O915" s="51" t="s">
        <v>4942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4748</v>
      </c>
      <c r="AN915" s="49">
        <v>6.350104512850951</v>
      </c>
      <c r="AO915" s="49">
        <v>28.411100306969107</v>
      </c>
      <c r="AP915" s="49">
        <v>8.5587270394416706</v>
      </c>
      <c r="AQ915" s="49">
        <v>5.7099107485084737</v>
      </c>
      <c r="AR915" s="49">
        <v>72.819980952123004</v>
      </c>
      <c r="AS915" s="49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62">
        <v>913</v>
      </c>
      <c r="B916" s="3" t="s">
        <v>3256</v>
      </c>
      <c r="C916" s="3" t="s">
        <v>2176</v>
      </c>
      <c r="D916" s="28" t="s">
        <v>4942</v>
      </c>
      <c r="E916" s="25" t="s">
        <v>4942</v>
      </c>
      <c r="F916" s="25" t="s">
        <v>4942</v>
      </c>
      <c r="G916" s="25" t="s">
        <v>4942</v>
      </c>
      <c r="H916" s="28" t="s">
        <v>4942</v>
      </c>
      <c r="I916" s="51">
        <v>27.5</v>
      </c>
      <c r="J916" s="51">
        <v>99.26146</v>
      </c>
      <c r="K916" s="28">
        <v>0</v>
      </c>
      <c r="L916" s="28" t="s">
        <v>4942</v>
      </c>
      <c r="M916" s="51" t="s">
        <v>4942</v>
      </c>
      <c r="N916" s="51" t="s">
        <v>4942</v>
      </c>
      <c r="O916" s="51" t="s">
        <v>4942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9">
        <v>18.288356033105913</v>
      </c>
      <c r="AO916" s="49">
        <v>15.401993848410022</v>
      </c>
      <c r="AP916" s="49">
        <v>16.454316818344939</v>
      </c>
      <c r="AQ916" s="49">
        <v>20.736755593688962</v>
      </c>
      <c r="AR916" s="49">
        <v>16.200136983384311</v>
      </c>
      <c r="AS916" s="49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62">
        <v>914</v>
      </c>
      <c r="B917" s="3" t="s">
        <v>205</v>
      </c>
      <c r="C917" s="3" t="s">
        <v>1</v>
      </c>
      <c r="D917" s="28">
        <v>5500</v>
      </c>
      <c r="E917" s="25">
        <v>0.3649635</v>
      </c>
      <c r="F917" s="25">
        <v>7.8431369999999996</v>
      </c>
      <c r="G917" s="25">
        <v>-3.508772</v>
      </c>
      <c r="H917" s="28">
        <v>78156237500</v>
      </c>
      <c r="I917" s="51">
        <v>14.210229999999999</v>
      </c>
      <c r="J917" s="51">
        <v>26.728429999999999</v>
      </c>
      <c r="K917" s="28">
        <v>1460.5</v>
      </c>
      <c r="L917" s="28">
        <v>8269275</v>
      </c>
      <c r="M917" s="51" t="s">
        <v>4942</v>
      </c>
      <c r="N917" s="51">
        <v>0.69736110097946913</v>
      </c>
      <c r="O917" s="51">
        <v>0.34840189999999999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9">
        <v>4.3649076867138925</v>
      </c>
      <c r="AO917" s="49">
        <v>5.2191417259668356</v>
      </c>
      <c r="AP917" s="49">
        <v>3.2805373906920843</v>
      </c>
      <c r="AQ917" s="49">
        <v>295.13647699801663</v>
      </c>
      <c r="AR917" s="49">
        <v>230.51175198717223</v>
      </c>
      <c r="AS917" s="49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62">
        <v>915</v>
      </c>
      <c r="B918" s="3" t="s">
        <v>509</v>
      </c>
      <c r="C918" s="3" t="s">
        <v>2176</v>
      </c>
      <c r="D918" s="28">
        <v>900</v>
      </c>
      <c r="E918" s="25">
        <v>-25</v>
      </c>
      <c r="F918" s="25">
        <v>-25</v>
      </c>
      <c r="G918" s="25">
        <v>-65.384619999999998</v>
      </c>
      <c r="H918" s="28">
        <v>15592447800</v>
      </c>
      <c r="I918" s="51">
        <v>17.324939999999998</v>
      </c>
      <c r="J918" s="51">
        <v>80.784930000000003</v>
      </c>
      <c r="K918" s="28">
        <v>17220</v>
      </c>
      <c r="L918" s="28">
        <v>16940500</v>
      </c>
      <c r="M918" s="51">
        <v>5.0950459017497272</v>
      </c>
      <c r="N918" s="51">
        <v>8.5241195677231152E-2</v>
      </c>
      <c r="O918" s="51">
        <v>0.14809929999999999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9">
        <v>13.395035142220312</v>
      </c>
      <c r="AO918" s="49">
        <v>6.9417058074860876</v>
      </c>
      <c r="AP918" s="49">
        <v>1.7998589468917081</v>
      </c>
      <c r="AQ918" s="49">
        <v>0</v>
      </c>
      <c r="AR918" s="49">
        <v>2.3386841628724793</v>
      </c>
      <c r="AS918" s="49">
        <v>37.678436349821339</v>
      </c>
      <c r="AT918" s="28">
        <v>422.60861678004534</v>
      </c>
      <c r="AU918" s="28">
        <v>0</v>
      </c>
      <c r="AV918" s="28" t="s">
        <v>4748</v>
      </c>
    </row>
    <row r="919" spans="1:48" x14ac:dyDescent="0.25">
      <c r="A919" s="162">
        <v>916</v>
      </c>
      <c r="B919" s="3" t="s">
        <v>510</v>
      </c>
      <c r="C919" s="3" t="s">
        <v>694</v>
      </c>
      <c r="D919" s="28">
        <v>32700</v>
      </c>
      <c r="E919" s="25">
        <v>6.168831</v>
      </c>
      <c r="F919" s="25">
        <v>-24.65438</v>
      </c>
      <c r="G919" s="25">
        <v>-33.671399999999998</v>
      </c>
      <c r="H919" s="28">
        <v>191672881200</v>
      </c>
      <c r="I919" s="51">
        <v>5.8615499999999994</v>
      </c>
      <c r="J919" s="51">
        <v>47.049909999999997</v>
      </c>
      <c r="K919" s="28">
        <v>515</v>
      </c>
      <c r="L919" s="28">
        <v>16409000</v>
      </c>
      <c r="M919" s="51">
        <v>8.5995206695554192</v>
      </c>
      <c r="N919" s="51">
        <v>2.099484441202538</v>
      </c>
      <c r="O919" s="51" t="s">
        <v>4942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9">
        <v>6.1973674687865969</v>
      </c>
      <c r="AO919" s="49">
        <v>7.6612749937898794</v>
      </c>
      <c r="AP919" s="49">
        <v>6.1543200647341418</v>
      </c>
      <c r="AQ919" s="49">
        <v>9.9876272960664991</v>
      </c>
      <c r="AR919" s="49">
        <v>10.050533264836661</v>
      </c>
      <c r="AS919" s="49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62">
        <v>917</v>
      </c>
      <c r="B920" s="3" t="s">
        <v>3259</v>
      </c>
      <c r="C920" s="3" t="s">
        <v>2176</v>
      </c>
      <c r="D920" s="28">
        <v>11100</v>
      </c>
      <c r="E920" s="25">
        <v>-8.2644629999999992</v>
      </c>
      <c r="F920" s="25">
        <v>-5.1282050000000003</v>
      </c>
      <c r="G920" s="25">
        <v>-11.2</v>
      </c>
      <c r="H920" s="28">
        <v>99900000000</v>
      </c>
      <c r="I920" s="51">
        <v>9</v>
      </c>
      <c r="J920" s="51">
        <v>23.515550000000001</v>
      </c>
      <c r="K920" s="28">
        <v>375</v>
      </c>
      <c r="L920" s="28">
        <v>4510000</v>
      </c>
      <c r="M920" s="51">
        <v>19.039451114922812</v>
      </c>
      <c r="N920" s="51">
        <v>0.79999047138476576</v>
      </c>
      <c r="O920" s="51" t="s">
        <v>4942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9">
        <v>32.589614927705632</v>
      </c>
      <c r="AO920" s="49">
        <v>34.743240093966065</v>
      </c>
      <c r="AP920" s="49">
        <v>34.206287321006435</v>
      </c>
      <c r="AQ920" s="49">
        <v>0</v>
      </c>
      <c r="AR920" s="49">
        <v>13.920213964421354</v>
      </c>
      <c r="AS920" s="49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62">
        <v>918</v>
      </c>
      <c r="B921" s="3" t="s">
        <v>206</v>
      </c>
      <c r="C921" s="3" t="s">
        <v>1</v>
      </c>
      <c r="D921" s="6">
        <v>13500</v>
      </c>
      <c r="E921" s="171">
        <v>4.6511630000000004</v>
      </c>
      <c r="F921" s="171">
        <v>7.1428570000000002</v>
      </c>
      <c r="G921" s="171">
        <v>-1.459854</v>
      </c>
      <c r="H921" s="6">
        <v>207366453000</v>
      </c>
      <c r="I921" s="154">
        <v>15.360479999999999</v>
      </c>
      <c r="J921" s="154">
        <v>22.457129999999999</v>
      </c>
      <c r="K921" s="6">
        <v>2455.5</v>
      </c>
      <c r="L921" s="6">
        <v>31933400</v>
      </c>
      <c r="M921" s="154">
        <v>5.7327033212982323</v>
      </c>
      <c r="N921" s="154">
        <v>0.9175386332085349</v>
      </c>
      <c r="O921" s="154">
        <v>0.39730110000000002</v>
      </c>
      <c r="P921" s="172">
        <v>373448.186713</v>
      </c>
      <c r="Q921" s="168">
        <v>5.1326951472476789E-3</v>
      </c>
      <c r="R921" s="172">
        <v>443509.376047</v>
      </c>
      <c r="S921" s="168">
        <v>0.18760618427595421</v>
      </c>
      <c r="T921" s="172">
        <v>563169.11990699999</v>
      </c>
      <c r="U921" s="168">
        <v>0.26980206129242978</v>
      </c>
      <c r="V921" s="172">
        <v>21189.430305000002</v>
      </c>
      <c r="W921" s="173">
        <v>0.38422275569891462</v>
      </c>
      <c r="X921" s="172">
        <v>31852.573777000001</v>
      </c>
      <c r="Y921" s="173">
        <v>0.50322936098399262</v>
      </c>
      <c r="Z921" s="172">
        <v>33756.085254999998</v>
      </c>
      <c r="AA921" s="173">
        <v>5.9760052400364513E-2</v>
      </c>
      <c r="AB921" s="172">
        <v>1604.331968</v>
      </c>
      <c r="AC921" s="168">
        <v>0.1886925795053005</v>
      </c>
      <c r="AD921" s="172">
        <v>2510.4647679999998</v>
      </c>
      <c r="AE921" s="168">
        <v>0.56480380499405469</v>
      </c>
      <c r="AF921" s="172">
        <v>2026.6228000000001</v>
      </c>
      <c r="AG921" s="168">
        <v>-0.19273003714983813</v>
      </c>
      <c r="AH921" s="171">
        <v>7.3304172073331122</v>
      </c>
      <c r="AI921" s="171">
        <v>11.163156915631145</v>
      </c>
      <c r="AJ921" s="171">
        <v>9.637098866088909</v>
      </c>
      <c r="AK921" s="171">
        <v>14.040471453760611</v>
      </c>
      <c r="AL921" s="171">
        <v>20.377764603314631</v>
      </c>
      <c r="AM921" s="171">
        <v>16.831698899236265</v>
      </c>
      <c r="AN921" s="170">
        <v>13.254786268393692</v>
      </c>
      <c r="AO921" s="170">
        <v>13.082544690746555</v>
      </c>
      <c r="AP921" s="170">
        <v>12.950590439163999</v>
      </c>
      <c r="AQ921" s="170">
        <v>82.671499144066019</v>
      </c>
      <c r="AR921" s="170">
        <v>59.081863000623322</v>
      </c>
      <c r="AS921" s="170">
        <v>83.870195870465665</v>
      </c>
      <c r="AT921" s="6">
        <v>953.82399999999996</v>
      </c>
      <c r="AU921" s="6" t="s">
        <v>4748</v>
      </c>
      <c r="AV921" s="6">
        <v>800</v>
      </c>
    </row>
    <row r="922" spans="1:48" x14ac:dyDescent="0.25">
      <c r="A922" s="162">
        <v>919</v>
      </c>
      <c r="B922" s="3" t="s">
        <v>3262</v>
      </c>
      <c r="C922" s="3" t="s">
        <v>2176</v>
      </c>
      <c r="D922" s="28" t="s">
        <v>4942</v>
      </c>
      <c r="E922" s="25" t="s">
        <v>4942</v>
      </c>
      <c r="F922" s="25" t="s">
        <v>4942</v>
      </c>
      <c r="G922" s="25" t="s">
        <v>4942</v>
      </c>
      <c r="H922" s="28" t="s">
        <v>4942</v>
      </c>
      <c r="I922" s="51">
        <v>2</v>
      </c>
      <c r="J922" s="51">
        <v>100</v>
      </c>
      <c r="K922" s="28">
        <v>0</v>
      </c>
      <c r="L922" s="28" t="s">
        <v>4942</v>
      </c>
      <c r="M922" s="51" t="s">
        <v>4942</v>
      </c>
      <c r="N922" s="51" t="s">
        <v>4942</v>
      </c>
      <c r="O922" s="51" t="s">
        <v>4942</v>
      </c>
      <c r="P922" s="30" t="s">
        <v>4748</v>
      </c>
      <c r="Q922" s="27" t="s">
        <v>2001</v>
      </c>
      <c r="R922" s="30" t="s">
        <v>4748</v>
      </c>
      <c r="S922" s="27" t="s">
        <v>2001</v>
      </c>
      <c r="T922" s="30">
        <v>161017.862379</v>
      </c>
      <c r="U922" s="27" t="s">
        <v>4748</v>
      </c>
      <c r="V922" s="30" t="s">
        <v>4748</v>
      </c>
      <c r="W922" s="32" t="s">
        <v>2001</v>
      </c>
      <c r="X922" s="30" t="s">
        <v>4748</v>
      </c>
      <c r="Y922" s="32" t="s">
        <v>2001</v>
      </c>
      <c r="Z922" s="30">
        <v>2723.886939</v>
      </c>
      <c r="AA922" s="32" t="s">
        <v>4748</v>
      </c>
      <c r="AB922" s="30" t="s">
        <v>4748</v>
      </c>
      <c r="AC922" s="27" t="s">
        <v>2001</v>
      </c>
      <c r="AD922" s="30" t="s">
        <v>4748</v>
      </c>
      <c r="AE922" s="27" t="s">
        <v>2001</v>
      </c>
      <c r="AF922" s="30">
        <v>1090</v>
      </c>
      <c r="AG922" s="27" t="s">
        <v>4748</v>
      </c>
      <c r="AH922" s="25" t="s">
        <v>4748</v>
      </c>
      <c r="AI922" s="25" t="s">
        <v>4748</v>
      </c>
      <c r="AJ922" s="25">
        <v>1.4061871347521551</v>
      </c>
      <c r="AK922" s="25" t="s">
        <v>4748</v>
      </c>
      <c r="AL922" s="25" t="s">
        <v>4748</v>
      </c>
      <c r="AM922" s="25">
        <v>9.6799461542497571</v>
      </c>
      <c r="AN922" s="49" t="s">
        <v>4748</v>
      </c>
      <c r="AO922" s="49" t="s">
        <v>4748</v>
      </c>
      <c r="AP922" s="49">
        <v>14.770649317787644</v>
      </c>
      <c r="AQ922" s="49" t="s">
        <v>4748</v>
      </c>
      <c r="AR922" s="49">
        <v>60.474695190508911</v>
      </c>
      <c r="AS922" s="49">
        <v>22.839844068753965</v>
      </c>
      <c r="AT922" s="28" t="s">
        <v>4748</v>
      </c>
      <c r="AU922" s="28">
        <v>732</v>
      </c>
      <c r="AV922" s="28" t="s">
        <v>4748</v>
      </c>
    </row>
    <row r="923" spans="1:48" x14ac:dyDescent="0.25">
      <c r="A923" s="162">
        <v>920</v>
      </c>
      <c r="B923" s="3" t="s">
        <v>4065</v>
      </c>
      <c r="C923" s="3" t="s">
        <v>2176</v>
      </c>
      <c r="D923" s="28">
        <v>5000</v>
      </c>
      <c r="E923" s="25">
        <v>4.1666670000000003</v>
      </c>
      <c r="F923" s="25">
        <v>21.951219999999999</v>
      </c>
      <c r="G923" s="25">
        <v>-33.333329999999997</v>
      </c>
      <c r="H923" s="28">
        <v>50000000000</v>
      </c>
      <c r="I923" s="51">
        <v>10</v>
      </c>
      <c r="J923" s="51">
        <v>49</v>
      </c>
      <c r="K923" s="28">
        <v>5</v>
      </c>
      <c r="L923" s="28">
        <v>25000</v>
      </c>
      <c r="M923" s="51" t="s">
        <v>4942</v>
      </c>
      <c r="N923" s="51">
        <v>0.53005907552540044</v>
      </c>
      <c r="O923" s="51" t="s">
        <v>4942</v>
      </c>
      <c r="P923" s="30" t="s">
        <v>4748</v>
      </c>
      <c r="Q923" s="27" t="s">
        <v>2001</v>
      </c>
      <c r="R923" s="30">
        <v>13870.529865</v>
      </c>
      <c r="S923" s="27" t="s">
        <v>2001</v>
      </c>
      <c r="T923" s="30">
        <v>22337.065720999999</v>
      </c>
      <c r="U923" s="27">
        <v>0.61039743531095436</v>
      </c>
      <c r="V923" s="30" t="s">
        <v>4748</v>
      </c>
      <c r="W923" s="32" t="s">
        <v>2001</v>
      </c>
      <c r="X923" s="30">
        <v>-407.588728</v>
      </c>
      <c r="Y923" s="32" t="s">
        <v>2001</v>
      </c>
      <c r="Z923" s="30">
        <v>-1818.033054</v>
      </c>
      <c r="AA923" s="32">
        <v>3.4604595983822204</v>
      </c>
      <c r="AB923" s="30" t="s">
        <v>4748</v>
      </c>
      <c r="AC923" s="27" t="s">
        <v>2001</v>
      </c>
      <c r="AD923" s="30">
        <v>-21</v>
      </c>
      <c r="AE923" s="27" t="s">
        <v>2001</v>
      </c>
      <c r="AF923" s="30">
        <v>-182</v>
      </c>
      <c r="AG923" s="27">
        <v>7.666666666666667</v>
      </c>
      <c r="AH923" s="25" t="s">
        <v>4748</v>
      </c>
      <c r="AI923" s="25" t="s">
        <v>4748</v>
      </c>
      <c r="AJ923" s="25">
        <v>-1.1195863694679569</v>
      </c>
      <c r="AK923" s="25" t="s">
        <v>4748</v>
      </c>
      <c r="AL923" s="25" t="s">
        <v>4748</v>
      </c>
      <c r="AM923" s="25">
        <v>-1.9086520160370899</v>
      </c>
      <c r="AN923" s="49" t="s">
        <v>4748</v>
      </c>
      <c r="AO923" s="49">
        <v>20.338817921574758</v>
      </c>
      <c r="AP923" s="49">
        <v>19.178864106454398</v>
      </c>
      <c r="AQ923" s="49" t="s">
        <v>4748</v>
      </c>
      <c r="AR923" s="49">
        <v>0</v>
      </c>
      <c r="AS923" s="49">
        <v>0</v>
      </c>
      <c r="AT923" s="28" t="s">
        <v>4748</v>
      </c>
      <c r="AU923" s="28" t="s">
        <v>4748</v>
      </c>
      <c r="AV923" s="28">
        <v>0</v>
      </c>
    </row>
    <row r="924" spans="1:48" x14ac:dyDescent="0.25">
      <c r="A924" s="162">
        <v>921</v>
      </c>
      <c r="B924" s="3" t="s">
        <v>511</v>
      </c>
      <c r="C924" s="3" t="s">
        <v>694</v>
      </c>
      <c r="D924" s="28">
        <v>16500</v>
      </c>
      <c r="E924" s="25">
        <v>1.8518520000000001</v>
      </c>
      <c r="F924" s="25">
        <v>1.8518520000000001</v>
      </c>
      <c r="G924" s="25">
        <v>-18.71921</v>
      </c>
      <c r="H924" s="28">
        <v>1333159839000.0002</v>
      </c>
      <c r="I924" s="51">
        <v>80.797569999999993</v>
      </c>
      <c r="J924" s="51">
        <v>19.873619999999999</v>
      </c>
      <c r="K924" s="28">
        <v>6831.75</v>
      </c>
      <c r="L924" s="28">
        <v>110531000</v>
      </c>
      <c r="M924" s="51">
        <v>8.3274654352838482</v>
      </c>
      <c r="N924" s="51">
        <v>0.97117702013950225</v>
      </c>
      <c r="O924" s="51">
        <v>0.41301019999999999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9">
        <v>18.493413124464098</v>
      </c>
      <c r="AO924" s="49">
        <v>17.933113494763319</v>
      </c>
      <c r="AP924" s="49">
        <v>15.512473802190152</v>
      </c>
      <c r="AQ924" s="49">
        <v>218.17477699373376</v>
      </c>
      <c r="AR924" s="49">
        <v>96.001434109233159</v>
      </c>
      <c r="AS924" s="49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62">
        <v>922</v>
      </c>
      <c r="B925" s="3" t="s">
        <v>2035</v>
      </c>
      <c r="C925" s="3" t="s">
        <v>1</v>
      </c>
      <c r="D925" s="28">
        <v>11500</v>
      </c>
      <c r="E925" s="25">
        <v>-2.953586</v>
      </c>
      <c r="F925" s="25">
        <v>-1.127529</v>
      </c>
      <c r="G925" s="25">
        <v>0.42952040000000002</v>
      </c>
      <c r="H925" s="28">
        <v>304750000000</v>
      </c>
      <c r="I925" s="51">
        <v>26.5</v>
      </c>
      <c r="J925" s="51">
        <v>94.188670000000002</v>
      </c>
      <c r="K925" s="28">
        <v>29467.5</v>
      </c>
      <c r="L925" s="28">
        <v>339450000</v>
      </c>
      <c r="M925" s="51">
        <v>3.220257248926933</v>
      </c>
      <c r="N925" s="51">
        <v>0.73457209950663793</v>
      </c>
      <c r="O925" s="51" t="s">
        <v>4942</v>
      </c>
      <c r="P925" s="30">
        <v>32325.289787999998</v>
      </c>
      <c r="Q925" s="27" t="s">
        <v>2001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2001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4748</v>
      </c>
      <c r="AC925" s="27" t="s">
        <v>2001</v>
      </c>
      <c r="AD925" s="30" t="s">
        <v>4748</v>
      </c>
      <c r="AE925" s="27" t="s">
        <v>2001</v>
      </c>
      <c r="AF925" s="30">
        <v>3447.9172100000001</v>
      </c>
      <c r="AG925" s="27" t="s">
        <v>4748</v>
      </c>
      <c r="AH925" s="25" t="s">
        <v>4748</v>
      </c>
      <c r="AI925" s="25">
        <v>3.2462830083883056</v>
      </c>
      <c r="AJ925" s="25">
        <v>15.369920011799085</v>
      </c>
      <c r="AK925" s="25" t="s">
        <v>4748</v>
      </c>
      <c r="AL925" s="25">
        <v>7.2183196067386834</v>
      </c>
      <c r="AM925" s="25">
        <v>33.098881545395997</v>
      </c>
      <c r="AN925" s="49">
        <v>24.745412590143111</v>
      </c>
      <c r="AO925" s="49">
        <v>16.206614914360774</v>
      </c>
      <c r="AP925" s="49">
        <v>30.098298245509348</v>
      </c>
      <c r="AQ925" s="49">
        <v>92.443688918460666</v>
      </c>
      <c r="AR925" s="49">
        <v>121.77017694547101</v>
      </c>
      <c r="AS925" s="49">
        <v>94.359109443844375</v>
      </c>
      <c r="AT925" s="28" t="s">
        <v>4748</v>
      </c>
      <c r="AU925" s="28" t="s">
        <v>4748</v>
      </c>
      <c r="AV925" s="28">
        <v>0</v>
      </c>
    </row>
    <row r="926" spans="1:48" x14ac:dyDescent="0.25">
      <c r="A926" s="162">
        <v>923</v>
      </c>
      <c r="B926" s="3" t="s">
        <v>2036</v>
      </c>
      <c r="C926" s="3" t="s">
        <v>1</v>
      </c>
      <c r="D926" s="28">
        <v>61600</v>
      </c>
      <c r="E926" s="25">
        <v>0.32573289999999999</v>
      </c>
      <c r="F926" s="25">
        <v>15.14019</v>
      </c>
      <c r="G926" s="25">
        <v>-5.8103980000000002</v>
      </c>
      <c r="H926" s="28">
        <v>72122095276000.016</v>
      </c>
      <c r="I926" s="51">
        <v>1170.8129999999999</v>
      </c>
      <c r="J926" s="51">
        <v>7.2967779999999998</v>
      </c>
      <c r="K926" s="28">
        <v>773816</v>
      </c>
      <c r="L926" s="28">
        <v>47537350000</v>
      </c>
      <c r="M926" s="51">
        <v>19.547742217495472</v>
      </c>
      <c r="N926" s="51">
        <v>3.5259099870568975</v>
      </c>
      <c r="O926" s="51">
        <v>1.327577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9">
        <v>8.973271722007425</v>
      </c>
      <c r="AO926" s="49">
        <v>11.539794374101342</v>
      </c>
      <c r="AP926" s="49">
        <v>8.000494612528076</v>
      </c>
      <c r="AQ926" s="49">
        <v>94.255632722032573</v>
      </c>
      <c r="AR926" s="49">
        <v>42.629914699875897</v>
      </c>
      <c r="AS926" s="49">
        <v>69.070852885460909</v>
      </c>
      <c r="AT926" s="28" t="s">
        <v>4748</v>
      </c>
      <c r="AU926" s="28">
        <v>3224</v>
      </c>
      <c r="AV926" s="28">
        <v>3000</v>
      </c>
    </row>
    <row r="927" spans="1:48" x14ac:dyDescent="0.25">
      <c r="A927" s="162">
        <v>924</v>
      </c>
      <c r="B927" s="3" t="s">
        <v>512</v>
      </c>
      <c r="C927" s="3" t="s">
        <v>694</v>
      </c>
      <c r="D927" s="28">
        <v>8000</v>
      </c>
      <c r="E927" s="25">
        <v>6.6666670000000003</v>
      </c>
      <c r="F927" s="25">
        <v>1.2658229999999999</v>
      </c>
      <c r="G927" s="25">
        <v>-13.978490000000001</v>
      </c>
      <c r="H927" s="28">
        <v>96000000000</v>
      </c>
      <c r="I927" s="51">
        <v>12</v>
      </c>
      <c r="J927" s="51">
        <v>24.603750000000002</v>
      </c>
      <c r="K927" s="28">
        <v>45</v>
      </c>
      <c r="L927" s="28">
        <v>357500</v>
      </c>
      <c r="M927" s="51">
        <v>9.851102482317005</v>
      </c>
      <c r="N927" s="51">
        <v>0.6510295222923056</v>
      </c>
      <c r="O927" s="51" t="s">
        <v>4942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9">
        <v>5.2320017951261955</v>
      </c>
      <c r="AO927" s="49">
        <v>5.9308916714179709</v>
      </c>
      <c r="AP927" s="49">
        <v>5.1001952919389471</v>
      </c>
      <c r="AQ927" s="49">
        <v>0</v>
      </c>
      <c r="AR927" s="49">
        <v>0</v>
      </c>
      <c r="AS927" s="49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62">
        <v>925</v>
      </c>
      <c r="B928" s="3" t="s">
        <v>513</v>
      </c>
      <c r="C928" s="165" t="s">
        <v>694</v>
      </c>
      <c r="D928" s="6">
        <v>62400</v>
      </c>
      <c r="E928" s="166">
        <v>-0.79491259999999997</v>
      </c>
      <c r="F928" s="166">
        <v>9.6660810000000001</v>
      </c>
      <c r="G928" s="166">
        <v>15.55556</v>
      </c>
      <c r="H928" s="6">
        <v>582352555200</v>
      </c>
      <c r="I928" s="154">
        <v>9.3325699999999987</v>
      </c>
      <c r="J928" s="154">
        <v>54.794400000000003</v>
      </c>
      <c r="K928" s="6">
        <v>4557.8999999999996</v>
      </c>
      <c r="L928" s="6">
        <v>281145000</v>
      </c>
      <c r="M928" s="154">
        <v>10.683102208525938</v>
      </c>
      <c r="N928" s="154">
        <v>1.8707550120306404</v>
      </c>
      <c r="O928" s="154">
        <v>0.4158288</v>
      </c>
      <c r="P928" s="167">
        <v>387658.66811799997</v>
      </c>
      <c r="Q928" s="168">
        <v>6.6532011956401682E-2</v>
      </c>
      <c r="R928" s="167">
        <v>413937.07851999998</v>
      </c>
      <c r="S928" s="168">
        <v>6.7787495967976286E-2</v>
      </c>
      <c r="T928" s="167">
        <v>429602.17294700001</v>
      </c>
      <c r="U928" s="168">
        <v>3.7844144049644854E-2</v>
      </c>
      <c r="V928" s="167">
        <v>63923.235414000002</v>
      </c>
      <c r="W928" s="169">
        <v>2.5579410392218449E-2</v>
      </c>
      <c r="X928" s="167">
        <v>73932.286735999995</v>
      </c>
      <c r="Y928" s="169">
        <v>0.15657923534652451</v>
      </c>
      <c r="Z928" s="167">
        <v>72737.279095999998</v>
      </c>
      <c r="AA928" s="169">
        <v>-1.616354224599019E-2</v>
      </c>
      <c r="AB928" s="167">
        <v>5000</v>
      </c>
      <c r="AC928" s="168">
        <v>-0.25138493786494986</v>
      </c>
      <c r="AD928" s="167">
        <v>5783</v>
      </c>
      <c r="AE928" s="168">
        <v>0.15660000000000007</v>
      </c>
      <c r="AF928" s="167">
        <v>5690</v>
      </c>
      <c r="AG928" s="168">
        <v>-1.6081618537091474E-2</v>
      </c>
      <c r="AH928" s="166">
        <v>25.79747714254249</v>
      </c>
      <c r="AI928" s="166">
        <v>26.486394986028433</v>
      </c>
      <c r="AJ928" s="166">
        <v>23.111844388266071</v>
      </c>
      <c r="AK928" s="166">
        <v>24.040971490443535</v>
      </c>
      <c r="AL928" s="166">
        <v>24.281332242445476</v>
      </c>
      <c r="AM928" s="166">
        <v>20.943633079469762</v>
      </c>
      <c r="AN928" s="170">
        <v>42.707475209249068</v>
      </c>
      <c r="AO928" s="170">
        <v>43.702961518403669</v>
      </c>
      <c r="AP928" s="170">
        <v>41.865672920883668</v>
      </c>
      <c r="AQ928" s="170">
        <v>0</v>
      </c>
      <c r="AR928" s="170">
        <v>0</v>
      </c>
      <c r="AS928" s="170">
        <v>0</v>
      </c>
      <c r="AT928" s="6">
        <v>2400</v>
      </c>
      <c r="AU928" s="6">
        <v>2400</v>
      </c>
      <c r="AV928" s="6" t="s">
        <v>4748</v>
      </c>
    </row>
    <row r="929" spans="1:48" x14ac:dyDescent="0.25">
      <c r="A929" s="162">
        <v>926</v>
      </c>
      <c r="B929" s="3" t="s">
        <v>4008</v>
      </c>
      <c r="C929" s="3" t="s">
        <v>1</v>
      </c>
      <c r="D929" s="6">
        <v>56700</v>
      </c>
      <c r="E929" s="171">
        <v>-0.5263158</v>
      </c>
      <c r="F929" s="171">
        <v>1.431127</v>
      </c>
      <c r="G929" s="171">
        <v>-21.91018</v>
      </c>
      <c r="H929" s="6">
        <v>4253159137500</v>
      </c>
      <c r="I929" s="154">
        <v>75.011619999999994</v>
      </c>
      <c r="J929" s="154">
        <v>38.002009999999999</v>
      </c>
      <c r="K929" s="6">
        <v>2330</v>
      </c>
      <c r="L929" s="6">
        <v>134400000</v>
      </c>
      <c r="M929" s="154">
        <v>13.883447600391772</v>
      </c>
      <c r="N929" s="154">
        <v>2.3820144700220216</v>
      </c>
      <c r="O929" s="154" t="s">
        <v>4942</v>
      </c>
      <c r="P929" s="172">
        <v>1308505.5421539999</v>
      </c>
      <c r="Q929" s="168" t="s">
        <v>2001</v>
      </c>
      <c r="R929" s="172">
        <v>1507961.143465</v>
      </c>
      <c r="S929" s="168">
        <v>0.15243007758504845</v>
      </c>
      <c r="T929" s="172">
        <v>1622353.239322</v>
      </c>
      <c r="U929" s="168">
        <v>7.5858782139537964E-2</v>
      </c>
      <c r="V929" s="172">
        <v>183612.527947</v>
      </c>
      <c r="W929" s="173" t="s">
        <v>2001</v>
      </c>
      <c r="X929" s="172">
        <v>239258.57866500001</v>
      </c>
      <c r="Y929" s="173">
        <v>0.30306238544933239</v>
      </c>
      <c r="Z929" s="172">
        <v>286431.011964</v>
      </c>
      <c r="AA929" s="173">
        <v>0.19716088577558966</v>
      </c>
      <c r="AB929" s="172">
        <v>4939.130434782609</v>
      </c>
      <c r="AC929" s="168" t="s">
        <v>2001</v>
      </c>
      <c r="AD929" s="172">
        <v>4466.0869565217399</v>
      </c>
      <c r="AE929" s="168">
        <v>-9.5774647887323816E-2</v>
      </c>
      <c r="AF929" s="172">
        <v>4333.913043478261</v>
      </c>
      <c r="AG929" s="168">
        <v>-2.9595015576324133E-2</v>
      </c>
      <c r="AH929" s="171" t="s">
        <v>4748</v>
      </c>
      <c r="AI929" s="171">
        <v>15.964899442234628</v>
      </c>
      <c r="AJ929" s="171">
        <v>16.014901545705857</v>
      </c>
      <c r="AK929" s="171" t="s">
        <v>4748</v>
      </c>
      <c r="AL929" s="171">
        <v>19.652041623796297</v>
      </c>
      <c r="AM929" s="171">
        <v>19.308708202082311</v>
      </c>
      <c r="AN929" s="170">
        <v>47.699308123032999</v>
      </c>
      <c r="AO929" s="170">
        <v>47.731564442841091</v>
      </c>
      <c r="AP929" s="170">
        <v>48.116327242902337</v>
      </c>
      <c r="AQ929" s="170">
        <v>0</v>
      </c>
      <c r="AR929" s="170">
        <v>0</v>
      </c>
      <c r="AS929" s="170">
        <v>0</v>
      </c>
      <c r="AT929" s="6" t="s">
        <v>4748</v>
      </c>
      <c r="AU929" s="6" t="s">
        <v>4748</v>
      </c>
      <c r="AV929" s="6">
        <v>1739.1304347826087</v>
      </c>
    </row>
    <row r="930" spans="1:48" x14ac:dyDescent="0.25">
      <c r="A930" s="162">
        <v>927</v>
      </c>
      <c r="B930" s="3" t="s">
        <v>4394</v>
      </c>
      <c r="C930" s="3" t="s">
        <v>1</v>
      </c>
      <c r="D930" s="28">
        <v>20550</v>
      </c>
      <c r="E930" s="25">
        <v>-0.48426150000000001</v>
      </c>
      <c r="F930" s="25">
        <v>4.3147209999999996</v>
      </c>
      <c r="G930" s="25">
        <v>-1.9398329999999999</v>
      </c>
      <c r="H930" s="28">
        <v>779869355849.99988</v>
      </c>
      <c r="I930" s="51">
        <v>37.949849999999998</v>
      </c>
      <c r="J930" s="51">
        <v>100</v>
      </c>
      <c r="K930" s="28">
        <v>55067</v>
      </c>
      <c r="L930" s="28">
        <v>1130250000</v>
      </c>
      <c r="M930" s="51">
        <v>10.0002230220054</v>
      </c>
      <c r="N930" s="51">
        <v>1.8400585284218174</v>
      </c>
      <c r="O930" s="51" t="s">
        <v>4942</v>
      </c>
      <c r="P930" s="30" t="s">
        <v>4748</v>
      </c>
      <c r="Q930" s="27" t="s">
        <v>2001</v>
      </c>
      <c r="R930" s="30" t="s">
        <v>4748</v>
      </c>
      <c r="S930" s="27" t="s">
        <v>2001</v>
      </c>
      <c r="T930" s="30" t="s">
        <v>4748</v>
      </c>
      <c r="U930" s="27" t="s">
        <v>4748</v>
      </c>
      <c r="V930" s="30" t="s">
        <v>4748</v>
      </c>
      <c r="W930" s="32" t="s">
        <v>2001</v>
      </c>
      <c r="X930" s="30" t="s">
        <v>4748</v>
      </c>
      <c r="Y930" s="32" t="s">
        <v>2001</v>
      </c>
      <c r="Z930" s="30" t="s">
        <v>4748</v>
      </c>
      <c r="AA930" s="32" t="s">
        <v>4748</v>
      </c>
      <c r="AB930" s="30" t="s">
        <v>4748</v>
      </c>
      <c r="AC930" s="27" t="s">
        <v>2001</v>
      </c>
      <c r="AD930" s="30" t="s">
        <v>4748</v>
      </c>
      <c r="AE930" s="27" t="s">
        <v>2001</v>
      </c>
      <c r="AF930" s="30" t="s">
        <v>4748</v>
      </c>
      <c r="AG930" s="27" t="s">
        <v>4748</v>
      </c>
      <c r="AH930" s="25" t="s">
        <v>4748</v>
      </c>
      <c r="AI930" s="25" t="s">
        <v>4748</v>
      </c>
      <c r="AJ930" s="25" t="s">
        <v>4748</v>
      </c>
      <c r="AK930" s="25" t="s">
        <v>4748</v>
      </c>
      <c r="AL930" s="25" t="s">
        <v>4748</v>
      </c>
      <c r="AM930" s="25" t="s">
        <v>4748</v>
      </c>
      <c r="AN930" s="49" t="s">
        <v>4748</v>
      </c>
      <c r="AO930" s="49" t="s">
        <v>4748</v>
      </c>
      <c r="AP930" s="49" t="s">
        <v>4748</v>
      </c>
      <c r="AQ930" s="49" t="s">
        <v>4748</v>
      </c>
      <c r="AR930" s="49" t="s">
        <v>4748</v>
      </c>
      <c r="AS930" s="49" t="s">
        <v>4748</v>
      </c>
      <c r="AT930" s="28" t="s">
        <v>4748</v>
      </c>
      <c r="AU930" s="28" t="s">
        <v>4748</v>
      </c>
      <c r="AV930" s="28" t="s">
        <v>4748</v>
      </c>
    </row>
    <row r="931" spans="1:48" x14ac:dyDescent="0.25">
      <c r="A931" s="162">
        <v>928</v>
      </c>
      <c r="B931" s="3" t="s">
        <v>3265</v>
      </c>
      <c r="C931" s="3" t="s">
        <v>2176</v>
      </c>
      <c r="D931" s="28">
        <v>6700</v>
      </c>
      <c r="E931" s="25">
        <v>-36.792450000000002</v>
      </c>
      <c r="F931" s="25">
        <v>-35.576920000000001</v>
      </c>
      <c r="G931" s="25">
        <v>-63.186810000000001</v>
      </c>
      <c r="H931" s="28">
        <v>12060000000</v>
      </c>
      <c r="I931" s="51">
        <v>1.7999999999999998</v>
      </c>
      <c r="J931" s="51">
        <v>97.283330000000007</v>
      </c>
      <c r="K931" s="28">
        <v>195</v>
      </c>
      <c r="L931" s="28">
        <v>1768500</v>
      </c>
      <c r="M931" s="51">
        <v>3.4914017717561228</v>
      </c>
      <c r="N931" s="51">
        <v>0.26647566387540517</v>
      </c>
      <c r="O931" s="51" t="s">
        <v>4942</v>
      </c>
      <c r="P931" s="30">
        <v>53621.252767999998</v>
      </c>
      <c r="Q931" s="27" t="s">
        <v>2001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2001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2001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4748</v>
      </c>
      <c r="AI931" s="25">
        <v>3.1741290916600855</v>
      </c>
      <c r="AJ931" s="25">
        <v>3.7775406297319631</v>
      </c>
      <c r="AK931" s="25" t="s">
        <v>4748</v>
      </c>
      <c r="AL931" s="25">
        <v>6.2226244584293422</v>
      </c>
      <c r="AM931" s="25">
        <v>7.7323074772460814</v>
      </c>
      <c r="AN931" s="49">
        <v>31.414661022341296</v>
      </c>
      <c r="AO931" s="49">
        <v>22.050783513228509</v>
      </c>
      <c r="AP931" s="49">
        <v>18.562471206202179</v>
      </c>
      <c r="AQ931" s="49">
        <v>0</v>
      </c>
      <c r="AR931" s="49">
        <v>0</v>
      </c>
      <c r="AS931" s="49">
        <v>0</v>
      </c>
      <c r="AT931" s="28">
        <v>600</v>
      </c>
      <c r="AU931" s="28" t="s">
        <v>4748</v>
      </c>
      <c r="AV931" s="28" t="s">
        <v>4748</v>
      </c>
    </row>
    <row r="932" spans="1:48" x14ac:dyDescent="0.25">
      <c r="A932" s="162">
        <v>929</v>
      </c>
      <c r="B932" s="3" t="s">
        <v>514</v>
      </c>
      <c r="C932" s="3" t="s">
        <v>694</v>
      </c>
      <c r="D932" s="6">
        <v>13800</v>
      </c>
      <c r="E932" s="171">
        <v>2.2222219999999999</v>
      </c>
      <c r="F932" s="171">
        <v>-10.967739999999999</v>
      </c>
      <c r="G932" s="171">
        <v>-9.803922</v>
      </c>
      <c r="H932" s="6">
        <v>57960000000</v>
      </c>
      <c r="I932" s="154">
        <v>4.2</v>
      </c>
      <c r="J932" s="154">
        <v>10.508139999999999</v>
      </c>
      <c r="K932" s="6">
        <v>1420</v>
      </c>
      <c r="L932" s="6">
        <v>19241000</v>
      </c>
      <c r="M932" s="154">
        <v>10.297141262574037</v>
      </c>
      <c r="N932" s="154">
        <v>0.88209005181977862</v>
      </c>
      <c r="O932" s="154" t="s">
        <v>4942</v>
      </c>
      <c r="P932" s="172">
        <v>294832.48195500002</v>
      </c>
      <c r="Q932" s="168" t="s">
        <v>2001</v>
      </c>
      <c r="R932" s="172">
        <v>286393.89584100002</v>
      </c>
      <c r="S932" s="168">
        <v>-2.8621629672703319E-2</v>
      </c>
      <c r="T932" s="172">
        <v>396110.69906900002</v>
      </c>
      <c r="U932" s="168">
        <v>0.38309756185904364</v>
      </c>
      <c r="V932" s="172">
        <v>11113.109189000001</v>
      </c>
      <c r="W932" s="173" t="s">
        <v>2001</v>
      </c>
      <c r="X932" s="172">
        <v>10348.245014</v>
      </c>
      <c r="Y932" s="173">
        <v>-6.8825399084270655E-2</v>
      </c>
      <c r="Z932" s="172">
        <v>11900.416084</v>
      </c>
      <c r="AA932" s="173">
        <v>0.14999365282713051</v>
      </c>
      <c r="AB932" s="172">
        <v>2249</v>
      </c>
      <c r="AC932" s="168" t="s">
        <v>2001</v>
      </c>
      <c r="AD932" s="172">
        <v>2094</v>
      </c>
      <c r="AE932" s="168">
        <v>-6.8919519786571848E-2</v>
      </c>
      <c r="AF932" s="172">
        <v>2408</v>
      </c>
      <c r="AG932" s="168">
        <v>0.14995224450811842</v>
      </c>
      <c r="AH932" s="171" t="s">
        <v>4748</v>
      </c>
      <c r="AI932" s="171">
        <v>7.7400250722094581</v>
      </c>
      <c r="AJ932" s="171">
        <v>7.0050321315720669</v>
      </c>
      <c r="AK932" s="171" t="s">
        <v>4748</v>
      </c>
      <c r="AL932" s="171">
        <v>13.842782238108173</v>
      </c>
      <c r="AM932" s="171">
        <v>15.548464946492761</v>
      </c>
      <c r="AN932" s="170">
        <v>14.115302624746718</v>
      </c>
      <c r="AO932" s="170">
        <v>14.405155452371865</v>
      </c>
      <c r="AP932" s="170">
        <v>12.312333278709175</v>
      </c>
      <c r="AQ932" s="170">
        <v>56.260269044715116</v>
      </c>
      <c r="AR932" s="170">
        <v>87.292928906675868</v>
      </c>
      <c r="AS932" s="170">
        <v>125.08410849517166</v>
      </c>
      <c r="AT932" s="6">
        <v>1800</v>
      </c>
      <c r="AU932" s="6">
        <v>1700</v>
      </c>
      <c r="AV932" s="6">
        <v>1700</v>
      </c>
    </row>
    <row r="933" spans="1:48" x14ac:dyDescent="0.25">
      <c r="A933" s="162">
        <v>930</v>
      </c>
      <c r="B933" s="3" t="s">
        <v>515</v>
      </c>
      <c r="C933" s="3" t="s">
        <v>694</v>
      </c>
      <c r="D933" s="28">
        <v>13500</v>
      </c>
      <c r="E933" s="25">
        <v>3.0534349999999999</v>
      </c>
      <c r="F933" s="25">
        <v>-10.596030000000001</v>
      </c>
      <c r="G933" s="25">
        <v>-19.642859999999999</v>
      </c>
      <c r="H933" s="28">
        <v>97223922000</v>
      </c>
      <c r="I933" s="51">
        <v>7.2017699999999998</v>
      </c>
      <c r="J933" s="51">
        <v>22.660509999999999</v>
      </c>
      <c r="K933" s="28">
        <v>355</v>
      </c>
      <c r="L933" s="28">
        <v>4690000</v>
      </c>
      <c r="M933" s="51">
        <v>8.3288774147641291</v>
      </c>
      <c r="N933" s="51">
        <v>0.68515070354653373</v>
      </c>
      <c r="O933" s="51">
        <v>0.24381849999999999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9">
        <v>8.9546736178182211</v>
      </c>
      <c r="AO933" s="49">
        <v>11.699370090443594</v>
      </c>
      <c r="AP933" s="49">
        <v>10.288265655574625</v>
      </c>
      <c r="AQ933" s="49">
        <v>23.751786962622333</v>
      </c>
      <c r="AR933" s="49">
        <v>41.546530795682344</v>
      </c>
      <c r="AS933" s="49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62">
        <v>931</v>
      </c>
      <c r="B934" s="3" t="s">
        <v>3268</v>
      </c>
      <c r="C934" s="3" t="s">
        <v>2176</v>
      </c>
      <c r="D934" s="6">
        <v>4600</v>
      </c>
      <c r="E934" s="171">
        <v>2.2222219999999999</v>
      </c>
      <c r="F934" s="171">
        <v>15</v>
      </c>
      <c r="G934" s="171">
        <v>21.052630000000001</v>
      </c>
      <c r="H934" s="6">
        <v>22724000000</v>
      </c>
      <c r="I934" s="154">
        <v>4.9399999999999995</v>
      </c>
      <c r="J934" s="154">
        <v>25.649429999999999</v>
      </c>
      <c r="K934" s="6">
        <v>50</v>
      </c>
      <c r="L934" s="6">
        <v>218000</v>
      </c>
      <c r="M934" s="154">
        <v>20.627802690582961</v>
      </c>
      <c r="N934" s="154">
        <v>0.28670584030751056</v>
      </c>
      <c r="O934" s="154" t="s">
        <v>4942</v>
      </c>
      <c r="P934" s="172">
        <v>175256.88686500001</v>
      </c>
      <c r="Q934" s="168">
        <v>1.1754626438384443</v>
      </c>
      <c r="R934" s="172">
        <v>206471.04001600001</v>
      </c>
      <c r="S934" s="168">
        <v>0.1781051444502959</v>
      </c>
      <c r="T934" s="172">
        <v>242077.27117699999</v>
      </c>
      <c r="U934" s="168">
        <v>0.17245145449086102</v>
      </c>
      <c r="V934" s="172">
        <v>1263.5061410000001</v>
      </c>
      <c r="W934" s="173">
        <v>-1.0971939527369157</v>
      </c>
      <c r="X934" s="172">
        <v>1573.5589190000001</v>
      </c>
      <c r="Y934" s="173">
        <v>0.24539079624465399</v>
      </c>
      <c r="Z934" s="172">
        <v>3061.7491230000001</v>
      </c>
      <c r="AA934" s="173">
        <v>0.94574800220747246</v>
      </c>
      <c r="AB934" s="172">
        <v>256</v>
      </c>
      <c r="AC934" s="168">
        <v>-1.0972644376899696</v>
      </c>
      <c r="AD934" s="172">
        <v>319</v>
      </c>
      <c r="AE934" s="168">
        <v>0.24609375</v>
      </c>
      <c r="AF934" s="172">
        <v>620</v>
      </c>
      <c r="AG934" s="168">
        <v>0.94357366771159878</v>
      </c>
      <c r="AH934" s="171">
        <v>1.0194871356148847</v>
      </c>
      <c r="AI934" s="171">
        <v>1.0999660431732912</v>
      </c>
      <c r="AJ934" s="171">
        <v>1.9122388656959699</v>
      </c>
      <c r="AK934" s="171">
        <v>1.7334643108134156</v>
      </c>
      <c r="AL934" s="171">
        <v>2.1176282256720622</v>
      </c>
      <c r="AM934" s="171">
        <v>3.9957436623676594</v>
      </c>
      <c r="AN934" s="170">
        <v>14.763834281691413</v>
      </c>
      <c r="AO934" s="170">
        <v>13.59149712367671</v>
      </c>
      <c r="AP934" s="170">
        <v>13.609265457603248</v>
      </c>
      <c r="AQ934" s="170">
        <v>46.691920395684761</v>
      </c>
      <c r="AR934" s="170">
        <v>43.420371325264568</v>
      </c>
      <c r="AS934" s="170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62">
        <v>932</v>
      </c>
      <c r="B935" s="3" t="s">
        <v>207</v>
      </c>
      <c r="C935" s="3" t="s">
        <v>1</v>
      </c>
      <c r="D935" s="28">
        <v>13750</v>
      </c>
      <c r="E935" s="25">
        <v>-14.0625</v>
      </c>
      <c r="F935" s="25">
        <v>-33.89423</v>
      </c>
      <c r="G935" s="25">
        <v>-25.474250000000001</v>
      </c>
      <c r="H935" s="28">
        <v>148491076249.99997</v>
      </c>
      <c r="I935" s="51">
        <v>10.799349999999999</v>
      </c>
      <c r="J935" s="51">
        <v>8.6147209999999994</v>
      </c>
      <c r="K935" s="28">
        <v>114</v>
      </c>
      <c r="L935" s="28">
        <v>1653125</v>
      </c>
      <c r="M935" s="51">
        <v>1.0172906554040286</v>
      </c>
      <c r="N935" s="51">
        <v>0.96842185230358313</v>
      </c>
      <c r="O935" s="51">
        <v>0.51275870000000001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9">
        <v>35.723954201567778</v>
      </c>
      <c r="AO935" s="49">
        <v>30.541097818192497</v>
      </c>
      <c r="AP935" s="49">
        <v>29.803824726889449</v>
      </c>
      <c r="AQ935" s="49">
        <v>169.05347063551412</v>
      </c>
      <c r="AR935" s="49">
        <v>167.70280430143757</v>
      </c>
      <c r="AS935" s="49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62">
        <v>933</v>
      </c>
      <c r="B936" s="3" t="s">
        <v>3271</v>
      </c>
      <c r="C936" s="3" t="s">
        <v>2176</v>
      </c>
      <c r="D936" s="28" t="s">
        <v>4942</v>
      </c>
      <c r="E936" s="25" t="s">
        <v>4942</v>
      </c>
      <c r="F936" s="25" t="s">
        <v>4942</v>
      </c>
      <c r="G936" s="25" t="s">
        <v>4942</v>
      </c>
      <c r="H936" s="28" t="s">
        <v>4942</v>
      </c>
      <c r="I936" s="51">
        <v>6.6666599999999994</v>
      </c>
      <c r="J936" s="51">
        <v>100</v>
      </c>
      <c r="K936" s="28" t="s">
        <v>4942</v>
      </c>
      <c r="L936" s="28" t="s">
        <v>4942</v>
      </c>
      <c r="M936" s="51" t="s">
        <v>4942</v>
      </c>
      <c r="N936" s="51" t="s">
        <v>4942</v>
      </c>
      <c r="O936" s="51" t="s">
        <v>4942</v>
      </c>
      <c r="P936" s="30">
        <v>1293189.3390510001</v>
      </c>
      <c r="Q936" s="27" t="s">
        <v>2001</v>
      </c>
      <c r="R936" s="30" t="s">
        <v>4748</v>
      </c>
      <c r="S936" s="27" t="s">
        <v>2001</v>
      </c>
      <c r="T936" s="30">
        <v>1375062.148086</v>
      </c>
      <c r="U936" s="27" t="s">
        <v>4748</v>
      </c>
      <c r="V936" s="30">
        <v>2166.368477</v>
      </c>
      <c r="W936" s="32" t="s">
        <v>2001</v>
      </c>
      <c r="X936" s="30" t="s">
        <v>4748</v>
      </c>
      <c r="Y936" s="32" t="s">
        <v>2001</v>
      </c>
      <c r="Z936" s="30">
        <v>5542.4698619999999</v>
      </c>
      <c r="AA936" s="32" t="s">
        <v>4748</v>
      </c>
      <c r="AB936" s="30">
        <v>325</v>
      </c>
      <c r="AC936" s="27" t="s">
        <v>2001</v>
      </c>
      <c r="AD936" s="30" t="s">
        <v>4748</v>
      </c>
      <c r="AE936" s="27" t="s">
        <v>2001</v>
      </c>
      <c r="AF936" s="30">
        <v>831</v>
      </c>
      <c r="AG936" s="27" t="s">
        <v>4748</v>
      </c>
      <c r="AH936" s="25" t="s">
        <v>4748</v>
      </c>
      <c r="AI936" s="25" t="s">
        <v>4748</v>
      </c>
      <c r="AJ936" s="25" t="s">
        <v>4748</v>
      </c>
      <c r="AK936" s="25" t="s">
        <v>4748</v>
      </c>
      <c r="AL936" s="25" t="s">
        <v>4748</v>
      </c>
      <c r="AM936" s="25" t="s">
        <v>4748</v>
      </c>
      <c r="AN936" s="49">
        <v>2.843758251980899</v>
      </c>
      <c r="AO936" s="49" t="s">
        <v>4748</v>
      </c>
      <c r="AP936" s="49">
        <v>4.3876076394786079</v>
      </c>
      <c r="AQ936" s="49">
        <v>10.339039653848667</v>
      </c>
      <c r="AR936" s="49" t="s">
        <v>4748</v>
      </c>
      <c r="AS936" s="49">
        <v>47.682165393130134</v>
      </c>
      <c r="AT936" s="28" t="s">
        <v>4748</v>
      </c>
      <c r="AU936" s="28" t="s">
        <v>4748</v>
      </c>
      <c r="AV936" s="28" t="s">
        <v>4748</v>
      </c>
    </row>
    <row r="937" spans="1:48" x14ac:dyDescent="0.25">
      <c r="A937" s="162">
        <v>934</v>
      </c>
      <c r="B937" s="3" t="s">
        <v>3274</v>
      </c>
      <c r="C937" s="3" t="s">
        <v>2176</v>
      </c>
      <c r="D937" s="6">
        <v>14000</v>
      </c>
      <c r="E937" s="171">
        <v>0</v>
      </c>
      <c r="F937" s="171">
        <v>0</v>
      </c>
      <c r="G937" s="171">
        <v>-9.6774190000000004</v>
      </c>
      <c r="H937" s="6">
        <v>126000000000</v>
      </c>
      <c r="I937" s="154">
        <v>9</v>
      </c>
      <c r="J937" s="154">
        <v>83.980609999999999</v>
      </c>
      <c r="K937" s="6">
        <v>3075</v>
      </c>
      <c r="L937" s="6">
        <v>46220000</v>
      </c>
      <c r="M937" s="154">
        <v>140</v>
      </c>
      <c r="N937" s="154">
        <v>1.096010730726179</v>
      </c>
      <c r="O937" s="154" t="s">
        <v>4942</v>
      </c>
      <c r="P937" s="172">
        <v>121341.43604</v>
      </c>
      <c r="Q937" s="168">
        <v>-0.39878123938381049</v>
      </c>
      <c r="R937" s="172">
        <v>242952.46950499999</v>
      </c>
      <c r="S937" s="168">
        <v>1.0022218084258632</v>
      </c>
      <c r="T937" s="172" t="s">
        <v>4748</v>
      </c>
      <c r="U937" s="168" t="s">
        <v>4748</v>
      </c>
      <c r="V937" s="172">
        <v>7303.7359239999996</v>
      </c>
      <c r="W937" s="173">
        <v>1.3831189264361665</v>
      </c>
      <c r="X937" s="172">
        <v>13807.713256999999</v>
      </c>
      <c r="Y937" s="173">
        <v>0.89050006745561516</v>
      </c>
      <c r="Z937" s="172" t="s">
        <v>4748</v>
      </c>
      <c r="AA937" s="173" t="s">
        <v>4748</v>
      </c>
      <c r="AB937" s="172">
        <v>857</v>
      </c>
      <c r="AC937" s="168">
        <v>0.3422169299929485</v>
      </c>
      <c r="AD937" s="172">
        <v>1534</v>
      </c>
      <c r="AE937" s="168">
        <v>0.78996499416569432</v>
      </c>
      <c r="AF937" s="172" t="s">
        <v>4748</v>
      </c>
      <c r="AG937" s="168" t="s">
        <v>4748</v>
      </c>
      <c r="AH937" s="171">
        <v>2.464124763104921</v>
      </c>
      <c r="AI937" s="171">
        <v>4.8105484682591406</v>
      </c>
      <c r="AJ937" s="171" t="s">
        <v>4748</v>
      </c>
      <c r="AK937" s="171">
        <v>5.9684933194107694</v>
      </c>
      <c r="AL937" s="171">
        <v>11.03647082422372</v>
      </c>
      <c r="AM937" s="171" t="s">
        <v>4748</v>
      </c>
      <c r="AN937" s="170">
        <v>44.265110713123555</v>
      </c>
      <c r="AO937" s="170">
        <v>40.637597547436378</v>
      </c>
      <c r="AP937" s="170" t="s">
        <v>4748</v>
      </c>
      <c r="AQ937" s="170">
        <v>61.268970219314753</v>
      </c>
      <c r="AR937" s="170">
        <v>54.314933140165614</v>
      </c>
      <c r="AS937" s="170" t="s">
        <v>4748</v>
      </c>
      <c r="AT937" s="6">
        <v>850</v>
      </c>
      <c r="AU937" s="6">
        <v>1400</v>
      </c>
      <c r="AV937" s="6" t="s">
        <v>4748</v>
      </c>
    </row>
    <row r="938" spans="1:48" x14ac:dyDescent="0.25">
      <c r="A938" s="162">
        <v>935</v>
      </c>
      <c r="B938" s="3" t="s">
        <v>208</v>
      </c>
      <c r="C938" s="3" t="s">
        <v>1</v>
      </c>
      <c r="D938" s="28">
        <v>102700</v>
      </c>
      <c r="E938" s="25">
        <v>2.1890550000000002</v>
      </c>
      <c r="F938" s="25">
        <v>8.5623679999999993</v>
      </c>
      <c r="G938" s="25">
        <v>-9.9122810000000001</v>
      </c>
      <c r="H938" s="28">
        <v>17151133437100</v>
      </c>
      <c r="I938" s="51">
        <v>167.00229999999999</v>
      </c>
      <c r="J938" s="51">
        <v>66.990070000000003</v>
      </c>
      <c r="K938" s="28">
        <v>261277.5</v>
      </c>
      <c r="L938" s="28">
        <v>26250300000</v>
      </c>
      <c r="M938" s="51">
        <v>16.04069282675567</v>
      </c>
      <c r="N938" s="51">
        <v>4.2451010703876682</v>
      </c>
      <c r="O938" s="51">
        <v>0.99977280000000002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9">
        <v>15.157602680213966</v>
      </c>
      <c r="AO938" s="49">
        <v>16.47823326182456</v>
      </c>
      <c r="AP938" s="49">
        <v>17.418168549667413</v>
      </c>
      <c r="AQ938" s="49">
        <v>95.92436899963765</v>
      </c>
      <c r="AR938" s="49">
        <v>100.50803830451214</v>
      </c>
      <c r="AS938" s="49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62">
        <v>936</v>
      </c>
      <c r="B939" s="3" t="s">
        <v>3277</v>
      </c>
      <c r="C939" s="3" t="s">
        <v>2176</v>
      </c>
      <c r="D939" s="28">
        <v>5500</v>
      </c>
      <c r="E939" s="25">
        <v>-23.61111</v>
      </c>
      <c r="F939" s="25">
        <v>0</v>
      </c>
      <c r="G939" s="25">
        <v>-26.66667</v>
      </c>
      <c r="H939" s="28">
        <v>51055411000</v>
      </c>
      <c r="I939" s="51">
        <v>9.2827999999999999</v>
      </c>
      <c r="J939" s="51">
        <v>98.18047</v>
      </c>
      <c r="K939" s="28">
        <v>15</v>
      </c>
      <c r="L939" s="28">
        <v>95000</v>
      </c>
      <c r="M939" s="51">
        <v>4.6374367622259696</v>
      </c>
      <c r="N939" s="51">
        <v>0.36235042123478639</v>
      </c>
      <c r="O939" s="51" t="s">
        <v>4942</v>
      </c>
      <c r="P939" s="30">
        <v>96195.687026</v>
      </c>
      <c r="Q939" s="27" t="s">
        <v>2001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2001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2001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4748</v>
      </c>
      <c r="AI939" s="25">
        <v>-2.1263498932983622</v>
      </c>
      <c r="AJ939" s="25">
        <v>7.2790234719236651</v>
      </c>
      <c r="AK939" s="25" t="s">
        <v>4748</v>
      </c>
      <c r="AL939" s="25">
        <v>-4.2384472851833515</v>
      </c>
      <c r="AM939" s="25">
        <v>13.917493035164954</v>
      </c>
      <c r="AN939" s="49">
        <v>18.070219515456809</v>
      </c>
      <c r="AO939" s="49">
        <v>53.990108798102845</v>
      </c>
      <c r="AP939" s="49">
        <v>47.457187229730856</v>
      </c>
      <c r="AQ939" s="49">
        <v>2.3881182753280648</v>
      </c>
      <c r="AR939" s="49">
        <v>2.548533997787175</v>
      </c>
      <c r="AS939" s="49">
        <v>10.937630102724444</v>
      </c>
      <c r="AT939" s="28" t="s">
        <v>4748</v>
      </c>
      <c r="AU939" s="28">
        <v>700</v>
      </c>
      <c r="AV939" s="28">
        <v>1000</v>
      </c>
    </row>
    <row r="940" spans="1:48" x14ac:dyDescent="0.25">
      <c r="A940" s="162">
        <v>937</v>
      </c>
      <c r="B940" s="3" t="s">
        <v>3280</v>
      </c>
      <c r="C940" s="3" t="s">
        <v>2176</v>
      </c>
      <c r="D940" s="28" t="s">
        <v>4942</v>
      </c>
      <c r="E940" s="25" t="s">
        <v>4942</v>
      </c>
      <c r="F940" s="25" t="s">
        <v>4942</v>
      </c>
      <c r="G940" s="25" t="s">
        <v>4942</v>
      </c>
      <c r="H940" s="28" t="s">
        <v>4942</v>
      </c>
      <c r="I940" s="51">
        <v>10.9</v>
      </c>
      <c r="J940" s="51">
        <v>100</v>
      </c>
      <c r="K940" s="28">
        <v>0</v>
      </c>
      <c r="L940" s="28" t="s">
        <v>4942</v>
      </c>
      <c r="M940" s="51" t="s">
        <v>4942</v>
      </c>
      <c r="N940" s="51" t="s">
        <v>4942</v>
      </c>
      <c r="O940" s="51" t="s">
        <v>4942</v>
      </c>
      <c r="P940" s="30" t="s">
        <v>4748</v>
      </c>
      <c r="Q940" s="27" t="s">
        <v>2001</v>
      </c>
      <c r="R940" s="30">
        <v>510933.51415900001</v>
      </c>
      <c r="S940" s="27" t="s">
        <v>2001</v>
      </c>
      <c r="T940" s="30">
        <v>629489.85909299995</v>
      </c>
      <c r="U940" s="27">
        <v>0.23203869319307519</v>
      </c>
      <c r="V940" s="30" t="s">
        <v>4748</v>
      </c>
      <c r="W940" s="32" t="s">
        <v>2001</v>
      </c>
      <c r="X940" s="30">
        <v>1306.0292790000001</v>
      </c>
      <c r="Y940" s="32" t="s">
        <v>2001</v>
      </c>
      <c r="Z940" s="30">
        <v>1359.3406379999999</v>
      </c>
      <c r="AA940" s="32">
        <v>4.0819421016976914E-2</v>
      </c>
      <c r="AB940" s="30" t="s">
        <v>4748</v>
      </c>
      <c r="AC940" s="27" t="s">
        <v>2001</v>
      </c>
      <c r="AD940" s="30">
        <v>92</v>
      </c>
      <c r="AE940" s="27" t="s">
        <v>2001</v>
      </c>
      <c r="AF940" s="30">
        <v>112</v>
      </c>
      <c r="AG940" s="27">
        <v>0.21739130434782608</v>
      </c>
      <c r="AH940" s="25" t="s">
        <v>4748</v>
      </c>
      <c r="AI940" s="25" t="s">
        <v>4748</v>
      </c>
      <c r="AJ940" s="25">
        <v>1.0304989129103268</v>
      </c>
      <c r="AK940" s="25" t="s">
        <v>4748</v>
      </c>
      <c r="AL940" s="25" t="s">
        <v>4748</v>
      </c>
      <c r="AM940" s="25">
        <v>1.1056881212178462</v>
      </c>
      <c r="AN940" s="49" t="s">
        <v>4748</v>
      </c>
      <c r="AO940" s="49">
        <v>6.3610525507406646</v>
      </c>
      <c r="AP940" s="49">
        <v>4.4682436839454382</v>
      </c>
      <c r="AQ940" s="49" t="s">
        <v>4748</v>
      </c>
      <c r="AR940" s="49">
        <v>0</v>
      </c>
      <c r="AS940" s="49">
        <v>0</v>
      </c>
      <c r="AT940" s="28" t="s">
        <v>4748</v>
      </c>
      <c r="AU940" s="28" t="s">
        <v>4748</v>
      </c>
      <c r="AV940" s="28">
        <v>0</v>
      </c>
    </row>
    <row r="941" spans="1:48" x14ac:dyDescent="0.25">
      <c r="A941" s="162">
        <v>938</v>
      </c>
      <c r="B941" s="3" t="s">
        <v>209</v>
      </c>
      <c r="C941" s="3" t="s">
        <v>1</v>
      </c>
      <c r="D941" s="28">
        <v>8300</v>
      </c>
      <c r="E941" s="25">
        <v>-5.6818179999999998</v>
      </c>
      <c r="F941" s="25">
        <v>2.4691360000000002</v>
      </c>
      <c r="G941" s="25">
        <v>-32.138370000000002</v>
      </c>
      <c r="H941" s="28">
        <v>2010360944600</v>
      </c>
      <c r="I941" s="51">
        <v>242.2122</v>
      </c>
      <c r="J941" s="51">
        <v>4.0843670000000003</v>
      </c>
      <c r="K941" s="28">
        <v>4567.5</v>
      </c>
      <c r="L941" s="28">
        <v>39301880</v>
      </c>
      <c r="M941" s="51">
        <v>17.51482624999927</v>
      </c>
      <c r="N941" s="51">
        <v>0.529492400226385</v>
      </c>
      <c r="O941" s="51">
        <v>0.79621050000000004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9">
        <v>5.7974399669553867</v>
      </c>
      <c r="AO941" s="49">
        <v>6.854299654213813</v>
      </c>
      <c r="AP941" s="49">
        <v>9.7079940190571978</v>
      </c>
      <c r="AQ941" s="49">
        <v>184.26755011246757</v>
      </c>
      <c r="AR941" s="49">
        <v>145.59871659688594</v>
      </c>
      <c r="AS941" s="49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62">
        <v>939</v>
      </c>
      <c r="B942" s="3" t="s">
        <v>3283</v>
      </c>
      <c r="C942" s="3" t="s">
        <v>2176</v>
      </c>
      <c r="D942" s="28">
        <v>8500</v>
      </c>
      <c r="E942" s="25">
        <v>-16.66667</v>
      </c>
      <c r="F942" s="25">
        <v>-10.52632</v>
      </c>
      <c r="G942" s="25">
        <v>-13.265309999999999</v>
      </c>
      <c r="H942" s="28">
        <v>340000000000</v>
      </c>
      <c r="I942" s="51">
        <v>40</v>
      </c>
      <c r="J942" s="51">
        <v>14.62575</v>
      </c>
      <c r="K942" s="28">
        <v>1210</v>
      </c>
      <c r="L942" s="28">
        <v>12301500</v>
      </c>
      <c r="M942" s="51">
        <v>16.634050880626223</v>
      </c>
      <c r="N942" s="51">
        <v>0.44570853274091282</v>
      </c>
      <c r="O942" s="51">
        <v>0.73444449999999994</v>
      </c>
      <c r="P942" s="30">
        <v>4318446.6563370004</v>
      </c>
      <c r="Q942" s="27" t="s">
        <v>2001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2001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2001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4748</v>
      </c>
      <c r="AI942" s="25">
        <v>2.8692018869889298</v>
      </c>
      <c r="AJ942" s="25">
        <v>1.6670447683534328</v>
      </c>
      <c r="AK942" s="25" t="s">
        <v>4748</v>
      </c>
      <c r="AL942" s="25">
        <v>5.4886179155033448</v>
      </c>
      <c r="AM942" s="25">
        <v>2.5316013820068544</v>
      </c>
      <c r="AN942" s="49">
        <v>6.0110465067127805</v>
      </c>
      <c r="AO942" s="49">
        <v>7.3363495369322296</v>
      </c>
      <c r="AP942" s="49">
        <v>6.7966982121908774</v>
      </c>
      <c r="AQ942" s="49">
        <v>0</v>
      </c>
      <c r="AR942" s="49">
        <v>0</v>
      </c>
      <c r="AS942" s="49">
        <v>0</v>
      </c>
      <c r="AT942" s="28" t="s">
        <v>4748</v>
      </c>
      <c r="AU942" s="28">
        <v>2500</v>
      </c>
      <c r="AV942" s="28">
        <v>2500</v>
      </c>
    </row>
    <row r="943" spans="1:48" x14ac:dyDescent="0.25">
      <c r="A943" s="162">
        <v>940</v>
      </c>
      <c r="B943" s="3" t="s">
        <v>516</v>
      </c>
      <c r="C943" s="3" t="s">
        <v>694</v>
      </c>
      <c r="D943" s="28">
        <v>16000</v>
      </c>
      <c r="E943" s="25">
        <v>-3.6144579999999999</v>
      </c>
      <c r="F943" s="25">
        <v>6.6666670000000003</v>
      </c>
      <c r="G943" s="25">
        <v>-15.78947</v>
      </c>
      <c r="H943" s="28">
        <v>310880095999.99994</v>
      </c>
      <c r="I943" s="51">
        <v>19.430009999999999</v>
      </c>
      <c r="J943" s="51">
        <v>19.234300000000001</v>
      </c>
      <c r="K943" s="28">
        <v>307.64999999999998</v>
      </c>
      <c r="L943" s="28">
        <v>4794500</v>
      </c>
      <c r="M943" s="51">
        <v>9.6316978869244334</v>
      </c>
      <c r="N943" s="51">
        <v>0.9526155696917914</v>
      </c>
      <c r="O943" s="51">
        <v>0.55621410000000004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9">
        <v>14.472895306274303</v>
      </c>
      <c r="AO943" s="49">
        <v>15.426433393437122</v>
      </c>
      <c r="AP943" s="49">
        <v>13.098911981339489</v>
      </c>
      <c r="AQ943" s="49">
        <v>182.02402040629389</v>
      </c>
      <c r="AR943" s="49">
        <v>87.922917994308577</v>
      </c>
      <c r="AS943" s="49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62">
        <v>941</v>
      </c>
      <c r="B944" s="3" t="s">
        <v>3286</v>
      </c>
      <c r="C944" s="3" t="s">
        <v>2176</v>
      </c>
      <c r="D944" s="28">
        <v>10300</v>
      </c>
      <c r="E944" s="25">
        <v>14.44444</v>
      </c>
      <c r="F944" s="25">
        <v>27.160489999999999</v>
      </c>
      <c r="G944" s="25">
        <v>28.75</v>
      </c>
      <c r="H944" s="28">
        <v>103000000000</v>
      </c>
      <c r="I944" s="51">
        <v>10</v>
      </c>
      <c r="J944" s="51">
        <v>21.26736</v>
      </c>
      <c r="K944" s="28">
        <v>555</v>
      </c>
      <c r="L944" s="28">
        <v>5540000</v>
      </c>
      <c r="M944" s="51">
        <v>13.037974683544304</v>
      </c>
      <c r="N944" s="51">
        <v>0.65501508305419365</v>
      </c>
      <c r="O944" s="51" t="s">
        <v>4942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9">
        <v>3.50981046233243</v>
      </c>
      <c r="AO944" s="49">
        <v>4.6528050608683031</v>
      </c>
      <c r="AP944" s="49">
        <v>3.5155970341395726</v>
      </c>
      <c r="AQ944" s="49">
        <v>19.046253495974952</v>
      </c>
      <c r="AR944" s="49">
        <v>17.469526866189316</v>
      </c>
      <c r="AS944" s="49">
        <v>24.039241909440875</v>
      </c>
      <c r="AT944" s="28">
        <v>0</v>
      </c>
      <c r="AU944" s="28">
        <v>0</v>
      </c>
      <c r="AV944" s="28" t="s">
        <v>4748</v>
      </c>
    </row>
    <row r="945" spans="1:48" x14ac:dyDescent="0.25">
      <c r="A945" s="162">
        <v>942</v>
      </c>
      <c r="B945" s="3" t="s">
        <v>4638</v>
      </c>
      <c r="C945" s="3" t="s">
        <v>2176</v>
      </c>
      <c r="D945" s="6">
        <v>14600</v>
      </c>
      <c r="E945" s="171">
        <v>-5.1948049999999997</v>
      </c>
      <c r="F945" s="171">
        <v>-11.78248</v>
      </c>
      <c r="G945" s="171">
        <v>8.9552239999999994</v>
      </c>
      <c r="H945" s="6">
        <v>34191325360000</v>
      </c>
      <c r="I945" s="154">
        <v>2341.8719999999998</v>
      </c>
      <c r="J945" s="154">
        <v>88.427970000000002</v>
      </c>
      <c r="K945" s="6">
        <v>1222020</v>
      </c>
      <c r="L945" s="6">
        <v>18157600000</v>
      </c>
      <c r="M945" s="154">
        <v>17.795623868627214</v>
      </c>
      <c r="N945" s="154">
        <v>1.3951955291901927</v>
      </c>
      <c r="O945" s="154" t="s">
        <v>4942</v>
      </c>
      <c r="P945" s="172">
        <v>23230377.513250001</v>
      </c>
      <c r="Q945" s="168" t="s">
        <v>2001</v>
      </c>
      <c r="R945" s="172">
        <v>28211760.241076998</v>
      </c>
      <c r="S945" s="168">
        <v>0.21443399811241748</v>
      </c>
      <c r="T945" s="172">
        <v>29710052.036602002</v>
      </c>
      <c r="U945" s="168">
        <v>5.3108766795184031E-2</v>
      </c>
      <c r="V945" s="172">
        <v>2169400.5520830001</v>
      </c>
      <c r="W945" s="173" t="s">
        <v>2001</v>
      </c>
      <c r="X945" s="172">
        <v>1074882.4428709999</v>
      </c>
      <c r="Y945" s="173">
        <v>-0.50452559724900659</v>
      </c>
      <c r="Z945" s="172">
        <v>2233257.0509910001</v>
      </c>
      <c r="AA945" s="173">
        <v>1.0776756247185446</v>
      </c>
      <c r="AB945" s="172" t="s">
        <v>4748</v>
      </c>
      <c r="AC945" s="168" t="s">
        <v>2001</v>
      </c>
      <c r="AD945" s="172">
        <v>493.64730100000003</v>
      </c>
      <c r="AE945" s="168" t="s">
        <v>2001</v>
      </c>
      <c r="AF945" s="172">
        <v>1025.6388899999999</v>
      </c>
      <c r="AG945" s="168">
        <v>1.0776754738095893</v>
      </c>
      <c r="AH945" s="171" t="s">
        <v>4748</v>
      </c>
      <c r="AI945" s="171">
        <v>1.5244930295748023</v>
      </c>
      <c r="AJ945" s="171">
        <v>3.4274597412911731</v>
      </c>
      <c r="AK945" s="171" t="s">
        <v>4748</v>
      </c>
      <c r="AL945" s="171">
        <v>4.5082899344480776</v>
      </c>
      <c r="AM945" s="171">
        <v>9.1232454423400302</v>
      </c>
      <c r="AN945" s="170">
        <v>22.505721186795146</v>
      </c>
      <c r="AO945" s="170">
        <v>13.407705982835182</v>
      </c>
      <c r="AP945" s="170">
        <v>16.569017036346523</v>
      </c>
      <c r="AQ945" s="170">
        <v>128.10032275902145</v>
      </c>
      <c r="AR945" s="170">
        <v>114.03118846129388</v>
      </c>
      <c r="AS945" s="170">
        <v>89.731476770380795</v>
      </c>
      <c r="AT945" s="6" t="s">
        <v>4748</v>
      </c>
      <c r="AU945" s="6" t="s">
        <v>4748</v>
      </c>
      <c r="AV945" s="6" t="s">
        <v>4748</v>
      </c>
    </row>
    <row r="946" spans="1:48" x14ac:dyDescent="0.25">
      <c r="A946" s="162">
        <v>943</v>
      </c>
      <c r="B946" s="3" t="s">
        <v>210</v>
      </c>
      <c r="C946" s="3" t="s">
        <v>1</v>
      </c>
      <c r="D946" s="28">
        <v>28500</v>
      </c>
      <c r="E946" s="25">
        <v>12.64822</v>
      </c>
      <c r="F946" s="25">
        <v>25.550660000000001</v>
      </c>
      <c r="G946" s="25">
        <v>56.164380000000001</v>
      </c>
      <c r="H946" s="28">
        <v>9137472038999.998</v>
      </c>
      <c r="I946" s="51">
        <v>320.61309999999997</v>
      </c>
      <c r="J946" s="51">
        <v>24.647010000000002</v>
      </c>
      <c r="K946" s="28">
        <v>754741.5</v>
      </c>
      <c r="L946" s="28">
        <v>19771500000</v>
      </c>
      <c r="M946" s="51">
        <v>7.7814015051671417</v>
      </c>
      <c r="N946" s="51">
        <v>1.5601972692489248</v>
      </c>
      <c r="O946" s="51">
        <v>0.83637680000000003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9">
        <v>12.571734443006266</v>
      </c>
      <c r="AO946" s="49">
        <v>7.9820077535126206</v>
      </c>
      <c r="AP946" s="49">
        <v>12.679831583089808</v>
      </c>
      <c r="AQ946" s="49">
        <v>75.973788749903434</v>
      </c>
      <c r="AR946" s="49">
        <v>77.981388773014899</v>
      </c>
      <c r="AS946" s="49">
        <v>17.347689992113164</v>
      </c>
      <c r="AT946" s="28">
        <v>2500</v>
      </c>
      <c r="AU946" s="28">
        <v>2000</v>
      </c>
      <c r="AV946" s="28" t="s">
        <v>4748</v>
      </c>
    </row>
    <row r="947" spans="1:48" x14ac:dyDescent="0.25">
      <c r="A947" s="162">
        <v>944</v>
      </c>
      <c r="B947" s="3" t="s">
        <v>517</v>
      </c>
      <c r="C947" s="3" t="s">
        <v>694</v>
      </c>
      <c r="D947" s="28">
        <v>10400</v>
      </c>
      <c r="E947" s="25">
        <v>-0.95238100000000003</v>
      </c>
      <c r="F947" s="25">
        <v>-0.95238100000000003</v>
      </c>
      <c r="G947" s="25">
        <v>4</v>
      </c>
      <c r="H947" s="28">
        <v>20800000000</v>
      </c>
      <c r="I947" s="51">
        <v>2</v>
      </c>
      <c r="J947" s="51">
        <v>8.66</v>
      </c>
      <c r="K947" s="28">
        <v>40</v>
      </c>
      <c r="L947" s="28">
        <v>417000</v>
      </c>
      <c r="M947" s="51">
        <v>7.4102154040317281</v>
      </c>
      <c r="N947" s="51">
        <v>3.0035248572078901</v>
      </c>
      <c r="O947" s="51">
        <v>0.54295769999999999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9">
        <v>37.582814463893463</v>
      </c>
      <c r="AO947" s="49">
        <v>-8.9281652336096187</v>
      </c>
      <c r="AP947" s="49">
        <v>57.712204314074043</v>
      </c>
      <c r="AQ947" s="49">
        <v>0</v>
      </c>
      <c r="AR947" s="49">
        <v>0</v>
      </c>
      <c r="AS947" s="49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62">
        <v>945</v>
      </c>
      <c r="B948" s="3" t="s">
        <v>3289</v>
      </c>
      <c r="C948" s="3" t="s">
        <v>2176</v>
      </c>
      <c r="D948" s="28" t="s">
        <v>4942</v>
      </c>
      <c r="E948" s="25" t="s">
        <v>4942</v>
      </c>
      <c r="F948" s="25" t="s">
        <v>4942</v>
      </c>
      <c r="G948" s="25" t="s">
        <v>4942</v>
      </c>
      <c r="H948" s="28" t="s">
        <v>4942</v>
      </c>
      <c r="I948" s="51">
        <v>7.0591999999999997</v>
      </c>
      <c r="J948" s="51">
        <v>64.199910000000003</v>
      </c>
      <c r="K948" s="28">
        <v>0</v>
      </c>
      <c r="L948" s="28" t="s">
        <v>4942</v>
      </c>
      <c r="M948" s="51" t="s">
        <v>4942</v>
      </c>
      <c r="N948" s="51" t="s">
        <v>4942</v>
      </c>
      <c r="O948" s="51" t="s">
        <v>4942</v>
      </c>
      <c r="P948" s="30">
        <v>196849.99379400001</v>
      </c>
      <c r="Q948" s="27">
        <v>9.1008862391162682E-2</v>
      </c>
      <c r="R948" s="30" t="s">
        <v>4748</v>
      </c>
      <c r="S948" s="27" t="s">
        <v>2001</v>
      </c>
      <c r="T948" s="30" t="s">
        <v>4748</v>
      </c>
      <c r="U948" s="27" t="s">
        <v>4748</v>
      </c>
      <c r="V948" s="30">
        <v>-24356.268142000001</v>
      </c>
      <c r="W948" s="32">
        <v>0.2795621320227093</v>
      </c>
      <c r="X948" s="30" t="s">
        <v>4748</v>
      </c>
      <c r="Y948" s="32" t="s">
        <v>2001</v>
      </c>
      <c r="Z948" s="30" t="s">
        <v>4748</v>
      </c>
      <c r="AA948" s="32" t="s">
        <v>4748</v>
      </c>
      <c r="AB948" s="30">
        <v>-3450</v>
      </c>
      <c r="AC948" s="27">
        <v>0.27967359050445095</v>
      </c>
      <c r="AD948" s="30" t="s">
        <v>4748</v>
      </c>
      <c r="AE948" s="27" t="s">
        <v>2001</v>
      </c>
      <c r="AF948" s="30" t="s">
        <v>4748</v>
      </c>
      <c r="AG948" s="27" t="s">
        <v>4748</v>
      </c>
      <c r="AH948" s="25">
        <v>-15.594397088827131</v>
      </c>
      <c r="AI948" s="25" t="s">
        <v>4748</v>
      </c>
      <c r="AJ948" s="25" t="s">
        <v>4748</v>
      </c>
      <c r="AK948" s="25">
        <v>-102.14331328096731</v>
      </c>
      <c r="AL948" s="25" t="s">
        <v>4748</v>
      </c>
      <c r="AM948" s="25" t="s">
        <v>4748</v>
      </c>
      <c r="AN948" s="49">
        <v>3.759673454064183</v>
      </c>
      <c r="AO948" s="49" t="s">
        <v>4748</v>
      </c>
      <c r="AP948" s="49" t="s">
        <v>4748</v>
      </c>
      <c r="AQ948" s="49">
        <v>966.52198410928372</v>
      </c>
      <c r="AR948" s="49" t="s">
        <v>4748</v>
      </c>
      <c r="AS948" s="49" t="s">
        <v>4748</v>
      </c>
      <c r="AT948" s="28">
        <v>0</v>
      </c>
      <c r="AU948" s="28" t="s">
        <v>4748</v>
      </c>
      <c r="AV948" s="28" t="s">
        <v>4748</v>
      </c>
    </row>
    <row r="949" spans="1:48" x14ac:dyDescent="0.25">
      <c r="A949" s="162">
        <v>946</v>
      </c>
      <c r="B949" s="3" t="s">
        <v>3292</v>
      </c>
      <c r="C949" s="3" t="s">
        <v>2176</v>
      </c>
      <c r="D949" s="6">
        <v>18000</v>
      </c>
      <c r="E949" s="171">
        <v>3.4482759999999999</v>
      </c>
      <c r="F949" s="171">
        <v>13.924049999999999</v>
      </c>
      <c r="G949" s="171">
        <v>12.5</v>
      </c>
      <c r="H949" s="6">
        <v>1344076038000</v>
      </c>
      <c r="I949" s="154">
        <v>74.67089</v>
      </c>
      <c r="J949" s="154">
        <v>99.366470000000007</v>
      </c>
      <c r="K949" s="6">
        <v>5715</v>
      </c>
      <c r="L949" s="6">
        <v>101360500</v>
      </c>
      <c r="M949" s="154">
        <v>7.9365079365079367</v>
      </c>
      <c r="N949" s="154">
        <v>0.90219310954932863</v>
      </c>
      <c r="O949" s="154" t="s">
        <v>4942</v>
      </c>
      <c r="P949" s="172" t="s">
        <v>4748</v>
      </c>
      <c r="Q949" s="168" t="s">
        <v>2001</v>
      </c>
      <c r="R949" s="172">
        <v>3237786.8179250001</v>
      </c>
      <c r="S949" s="168" t="s">
        <v>2001</v>
      </c>
      <c r="T949" s="172">
        <v>3020622.4736819998</v>
      </c>
      <c r="U949" s="168">
        <v>-6.7071847670988519E-2</v>
      </c>
      <c r="V949" s="172" t="s">
        <v>4748</v>
      </c>
      <c r="W949" s="173" t="s">
        <v>2001</v>
      </c>
      <c r="X949" s="172">
        <v>300398.28040500003</v>
      </c>
      <c r="Y949" s="173" t="s">
        <v>2001</v>
      </c>
      <c r="Z949" s="172">
        <v>187986.78758599999</v>
      </c>
      <c r="AA949" s="173">
        <v>-0.37420817678265572</v>
      </c>
      <c r="AB949" s="172" t="s">
        <v>4748</v>
      </c>
      <c r="AC949" s="168" t="s">
        <v>2001</v>
      </c>
      <c r="AD949" s="172">
        <v>3805</v>
      </c>
      <c r="AE949" s="168" t="s">
        <v>2001</v>
      </c>
      <c r="AF949" s="172">
        <v>2268</v>
      </c>
      <c r="AG949" s="168">
        <v>-0.40394218134034166</v>
      </c>
      <c r="AH949" s="171" t="s">
        <v>4748</v>
      </c>
      <c r="AI949" s="171" t="s">
        <v>4748</v>
      </c>
      <c r="AJ949" s="171">
        <v>3.6992118780487617</v>
      </c>
      <c r="AK949" s="171" t="s">
        <v>4748</v>
      </c>
      <c r="AL949" s="171" t="s">
        <v>4748</v>
      </c>
      <c r="AM949" s="171">
        <v>11.150346456849276</v>
      </c>
      <c r="AN949" s="170" t="s">
        <v>4748</v>
      </c>
      <c r="AO949" s="170">
        <v>14.134016661148829</v>
      </c>
      <c r="AP949" s="170">
        <v>9.4764876206484665</v>
      </c>
      <c r="AQ949" s="170" t="s">
        <v>4748</v>
      </c>
      <c r="AR949" s="170">
        <v>164.58997369080458</v>
      </c>
      <c r="AS949" s="170">
        <v>192.90079907564575</v>
      </c>
      <c r="AT949" s="6" t="s">
        <v>4748</v>
      </c>
      <c r="AU949" s="6" t="s">
        <v>4748</v>
      </c>
      <c r="AV949" s="6">
        <v>2200</v>
      </c>
    </row>
    <row r="950" spans="1:48" x14ac:dyDescent="0.25">
      <c r="A950" s="162">
        <v>947</v>
      </c>
      <c r="B950" s="3" t="s">
        <v>211</v>
      </c>
      <c r="C950" s="3" t="s">
        <v>1</v>
      </c>
      <c r="D950" s="6">
        <v>940</v>
      </c>
      <c r="E950" s="171">
        <v>13.25301</v>
      </c>
      <c r="F950" s="171">
        <v>64.912279999999996</v>
      </c>
      <c r="G950" s="171">
        <v>-18.260870000000001</v>
      </c>
      <c r="H950" s="6">
        <v>45393191260</v>
      </c>
      <c r="I950" s="154">
        <v>48.29063</v>
      </c>
      <c r="J950" s="154">
        <v>74.504919999999998</v>
      </c>
      <c r="K950" s="6">
        <v>659508.5</v>
      </c>
      <c r="L950" s="6">
        <v>663050000</v>
      </c>
      <c r="M950" s="154" t="s">
        <v>4942</v>
      </c>
      <c r="N950" s="154">
        <v>0.11535120614339317</v>
      </c>
      <c r="O950" s="154">
        <v>0.67042979999999996</v>
      </c>
      <c r="P950" s="172">
        <v>439297.77914</v>
      </c>
      <c r="Q950" s="168">
        <v>0.24540519944220818</v>
      </c>
      <c r="R950" s="172">
        <v>249388.20203499999</v>
      </c>
      <c r="S950" s="168">
        <v>-0.43230261140126924</v>
      </c>
      <c r="T950" s="172">
        <v>39224.701096999997</v>
      </c>
      <c r="U950" s="168">
        <v>-0.8427162922025675</v>
      </c>
      <c r="V950" s="172">
        <v>28823.768967</v>
      </c>
      <c r="W950" s="173">
        <v>0.25773519808065148</v>
      </c>
      <c r="X950" s="172">
        <v>-37275.17181</v>
      </c>
      <c r="Y950" s="173">
        <v>-2.293209498475925</v>
      </c>
      <c r="Z950" s="172">
        <v>-84661.855936000007</v>
      </c>
      <c r="AA950" s="173">
        <v>1.2712666857054524</v>
      </c>
      <c r="AB950" s="172">
        <v>854</v>
      </c>
      <c r="AC950" s="168">
        <v>-0.16000000000000003</v>
      </c>
      <c r="AD950" s="172">
        <v>-772</v>
      </c>
      <c r="AE950" s="168">
        <v>-1.9039812646370025</v>
      </c>
      <c r="AF950" s="172">
        <v>-1753</v>
      </c>
      <c r="AG950" s="168">
        <v>1.2707253886010363</v>
      </c>
      <c r="AH950" s="171">
        <v>2.6399994486024596</v>
      </c>
      <c r="AI950" s="171">
        <v>-3.2322670708007712</v>
      </c>
      <c r="AJ950" s="171">
        <v>-9.2457900017630443</v>
      </c>
      <c r="AK950" s="171">
        <v>6.535370679306701</v>
      </c>
      <c r="AL950" s="171">
        <v>-7.0895739034381915</v>
      </c>
      <c r="AM950" s="171">
        <v>-18.244508552096995</v>
      </c>
      <c r="AN950" s="170">
        <v>13.406242416771075</v>
      </c>
      <c r="AO950" s="170">
        <v>2.8081339513475356</v>
      </c>
      <c r="AP950" s="170">
        <v>-29.371777043015257</v>
      </c>
      <c r="AQ950" s="170">
        <v>78.683887662997535</v>
      </c>
      <c r="AR950" s="170">
        <v>62.143682355755445</v>
      </c>
      <c r="AS950" s="170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62">
        <v>948</v>
      </c>
      <c r="B951" s="3" t="s">
        <v>518</v>
      </c>
      <c r="C951" s="3" t="s">
        <v>694</v>
      </c>
      <c r="D951" s="28">
        <v>9900</v>
      </c>
      <c r="E951" s="25">
        <v>7.6086960000000001</v>
      </c>
      <c r="F951" s="25">
        <v>3.125</v>
      </c>
      <c r="G951" s="25">
        <v>4.2105259999999998</v>
      </c>
      <c r="H951" s="28">
        <v>79200000000</v>
      </c>
      <c r="I951" s="51">
        <v>8</v>
      </c>
      <c r="J951" s="51">
        <v>51.594360000000002</v>
      </c>
      <c r="K951" s="28">
        <v>830</v>
      </c>
      <c r="L951" s="28">
        <v>7932500</v>
      </c>
      <c r="M951" s="51">
        <v>13.521547612528952</v>
      </c>
      <c r="N951" s="51">
        <v>0.81693080188972167</v>
      </c>
      <c r="O951" s="51" t="s">
        <v>4942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9">
        <v>18.899261352875719</v>
      </c>
      <c r="AO951" s="49">
        <v>19.399213309003947</v>
      </c>
      <c r="AP951" s="49">
        <v>21.070851434046578</v>
      </c>
      <c r="AQ951" s="49">
        <v>73.622285895794576</v>
      </c>
      <c r="AR951" s="49">
        <v>42.282011602376805</v>
      </c>
      <c r="AS951" s="49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62">
        <v>949</v>
      </c>
      <c r="B952" s="3" t="s">
        <v>519</v>
      </c>
      <c r="C952" s="3" t="s">
        <v>694</v>
      </c>
      <c r="D952" s="6">
        <v>6900</v>
      </c>
      <c r="E952" s="171">
        <v>-10.389609999999999</v>
      </c>
      <c r="F952" s="171">
        <v>-6.7567570000000003</v>
      </c>
      <c r="G952" s="171">
        <v>-20.68966</v>
      </c>
      <c r="H952" s="6">
        <v>103500000000</v>
      </c>
      <c r="I952" s="154">
        <v>15</v>
      </c>
      <c r="J952" s="154">
        <v>30.937760000000001</v>
      </c>
      <c r="K952" s="6">
        <v>11870</v>
      </c>
      <c r="L952" s="6">
        <v>84535000</v>
      </c>
      <c r="M952" s="154">
        <v>6.7767934228882334</v>
      </c>
      <c r="N952" s="154">
        <v>0.55224126544959218</v>
      </c>
      <c r="O952" s="154">
        <v>0.4832941</v>
      </c>
      <c r="P952" s="172">
        <v>1279450.306053</v>
      </c>
      <c r="Q952" s="168">
        <v>7.1303932092859013E-2</v>
      </c>
      <c r="R952" s="172">
        <v>1257391.2570869999</v>
      </c>
      <c r="S952" s="168">
        <v>-1.7241036140004939E-2</v>
      </c>
      <c r="T952" s="172">
        <v>1375396.672391</v>
      </c>
      <c r="U952" s="168">
        <v>9.3849400207683426E-2</v>
      </c>
      <c r="V952" s="172">
        <v>24857.968364</v>
      </c>
      <c r="W952" s="173">
        <v>-0.15843721981753978</v>
      </c>
      <c r="X952" s="172">
        <v>25713.269483</v>
      </c>
      <c r="Y952" s="173">
        <v>3.4407523031474652E-2</v>
      </c>
      <c r="Z952" s="172">
        <v>25612.639679</v>
      </c>
      <c r="AA952" s="173">
        <v>-3.9135359300197219E-3</v>
      </c>
      <c r="AB952" s="172">
        <v>1657</v>
      </c>
      <c r="AC952" s="168">
        <v>-8.2502768549280181E-2</v>
      </c>
      <c r="AD952" s="172">
        <v>1543</v>
      </c>
      <c r="AE952" s="168">
        <v>-6.8799034399517178E-2</v>
      </c>
      <c r="AF952" s="172">
        <v>1366</v>
      </c>
      <c r="AG952" s="168">
        <v>-0.11471160077770577</v>
      </c>
      <c r="AH952" s="171">
        <v>0.72358546303329929</v>
      </c>
      <c r="AI952" s="171">
        <v>0.78436523624102605</v>
      </c>
      <c r="AJ952" s="171">
        <v>0.82979169281713672</v>
      </c>
      <c r="AK952" s="171">
        <v>13.267248932994841</v>
      </c>
      <c r="AL952" s="171">
        <v>11.954062981464208</v>
      </c>
      <c r="AM952" s="171">
        <v>10.580632853914134</v>
      </c>
      <c r="AN952" s="170">
        <v>6.321198694656438</v>
      </c>
      <c r="AO952" s="170">
        <v>6.8171655873116244</v>
      </c>
      <c r="AP952" s="170">
        <v>5.9917991288095829</v>
      </c>
      <c r="AQ952" s="170">
        <v>35.943863495167669</v>
      </c>
      <c r="AR952" s="170">
        <v>0</v>
      </c>
      <c r="AS952" s="170">
        <v>0</v>
      </c>
      <c r="AT952" s="6">
        <v>1550</v>
      </c>
      <c r="AU952" s="6">
        <v>1420</v>
      </c>
      <c r="AV952" s="6">
        <v>1200</v>
      </c>
    </row>
    <row r="953" spans="1:48" x14ac:dyDescent="0.25">
      <c r="A953" s="162">
        <v>950</v>
      </c>
      <c r="B953" s="3" t="s">
        <v>520</v>
      </c>
      <c r="C953" s="3" t="s">
        <v>694</v>
      </c>
      <c r="D953" s="6">
        <v>17200</v>
      </c>
      <c r="E953" s="171">
        <v>-8.9947090000000003</v>
      </c>
      <c r="F953" s="171">
        <v>-8.9947090000000003</v>
      </c>
      <c r="G953" s="171">
        <v>-6.010929</v>
      </c>
      <c r="H953" s="6">
        <v>141728000000</v>
      </c>
      <c r="I953" s="154">
        <v>8.24</v>
      </c>
      <c r="J953" s="154">
        <v>17.727309999999999</v>
      </c>
      <c r="K953" s="6">
        <v>20</v>
      </c>
      <c r="L953" s="6">
        <v>352000</v>
      </c>
      <c r="M953" s="154">
        <v>12.168779339386854</v>
      </c>
      <c r="N953" s="154">
        <v>1.180316241410019</v>
      </c>
      <c r="O953" s="154" t="s">
        <v>4942</v>
      </c>
      <c r="P953" s="172">
        <v>1752260.75603</v>
      </c>
      <c r="Q953" s="168">
        <v>-0.30232509268511687</v>
      </c>
      <c r="R953" s="172">
        <v>1320062.791315</v>
      </c>
      <c r="S953" s="168">
        <v>-0.24665162603664481</v>
      </c>
      <c r="T953" s="172">
        <v>1633493.0204129999</v>
      </c>
      <c r="U953" s="168">
        <v>0.23743584862790634</v>
      </c>
      <c r="V953" s="172">
        <v>17302.043469</v>
      </c>
      <c r="W953" s="173">
        <v>0.55882818846974103</v>
      </c>
      <c r="X953" s="172">
        <v>21639.684810999999</v>
      </c>
      <c r="Y953" s="173">
        <v>0.25070110069782992</v>
      </c>
      <c r="Z953" s="172">
        <v>14172.440143</v>
      </c>
      <c r="AA953" s="173">
        <v>-0.34507178515854398</v>
      </c>
      <c r="AB953" s="172">
        <v>1859</v>
      </c>
      <c r="AC953" s="168">
        <v>0.5714285714285714</v>
      </c>
      <c r="AD953" s="172">
        <v>2143</v>
      </c>
      <c r="AE953" s="168">
        <v>0.15277030661646052</v>
      </c>
      <c r="AF953" s="172">
        <v>1248</v>
      </c>
      <c r="AG953" s="168">
        <v>-0.41763882407839475</v>
      </c>
      <c r="AH953" s="171">
        <v>12.308725190967838</v>
      </c>
      <c r="AI953" s="171">
        <v>12.617036499574194</v>
      </c>
      <c r="AJ953" s="171">
        <v>6.8580457373896939</v>
      </c>
      <c r="AK953" s="171">
        <v>14.466483308736045</v>
      </c>
      <c r="AL953" s="171">
        <v>15.731384233226631</v>
      </c>
      <c r="AM953" s="171">
        <v>9.0794329493348833</v>
      </c>
      <c r="AN953" s="170">
        <v>4.5475539818364608</v>
      </c>
      <c r="AO953" s="170">
        <v>6.3871094584076253</v>
      </c>
      <c r="AP953" s="170">
        <v>5.5621979286466727</v>
      </c>
      <c r="AQ953" s="170">
        <v>0</v>
      </c>
      <c r="AR953" s="170">
        <v>1.7377584181591175</v>
      </c>
      <c r="AS953" s="170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62">
        <v>951</v>
      </c>
      <c r="B954" s="3" t="s">
        <v>521</v>
      </c>
      <c r="C954" s="3" t="s">
        <v>694</v>
      </c>
      <c r="D954" s="6">
        <v>11600</v>
      </c>
      <c r="E954" s="171">
        <v>-9.375</v>
      </c>
      <c r="F954" s="171">
        <v>-9.375</v>
      </c>
      <c r="G954" s="171">
        <v>-35.55556</v>
      </c>
      <c r="H954" s="6">
        <v>13920000000</v>
      </c>
      <c r="I954" s="154">
        <v>1.2</v>
      </c>
      <c r="J954" s="154">
        <v>37.874160000000003</v>
      </c>
      <c r="K954" s="6">
        <v>10</v>
      </c>
      <c r="L954" s="6">
        <v>116000</v>
      </c>
      <c r="M954" s="154">
        <v>25.00245164126029</v>
      </c>
      <c r="N954" s="154">
        <v>0.50213069002067767</v>
      </c>
      <c r="O954" s="154" t="s">
        <v>4942</v>
      </c>
      <c r="P954" s="172">
        <v>147642.37207899999</v>
      </c>
      <c r="Q954" s="168">
        <v>-0.17955016475472096</v>
      </c>
      <c r="R954" s="172">
        <v>132411.21228499999</v>
      </c>
      <c r="S954" s="168">
        <v>-0.10316252427758454</v>
      </c>
      <c r="T954" s="172">
        <v>127590.12499500001</v>
      </c>
      <c r="U954" s="168">
        <v>-3.6409962621769085E-2</v>
      </c>
      <c r="V954" s="172">
        <v>2201.7040470000002</v>
      </c>
      <c r="W954" s="173">
        <v>0.2348863827924994</v>
      </c>
      <c r="X954" s="172">
        <v>3121.4559749999999</v>
      </c>
      <c r="Y954" s="173">
        <v>0.41774548638961528</v>
      </c>
      <c r="Z954" s="172">
        <v>2710.4953049999999</v>
      </c>
      <c r="AA954" s="173">
        <v>-0.13165672471161474</v>
      </c>
      <c r="AB954" s="172">
        <v>1673</v>
      </c>
      <c r="AC954" s="168">
        <v>0.1064814814814814</v>
      </c>
      <c r="AD954" s="172">
        <v>2419</v>
      </c>
      <c r="AE954" s="168">
        <v>0.44590555887627015</v>
      </c>
      <c r="AF954" s="172">
        <v>2259</v>
      </c>
      <c r="AG954" s="168">
        <v>-6.6143034311699045E-2</v>
      </c>
      <c r="AH954" s="171">
        <v>3.5357487164993491</v>
      </c>
      <c r="AI954" s="171">
        <v>4.531500067507662</v>
      </c>
      <c r="AJ954" s="171">
        <v>3.9213364528291521</v>
      </c>
      <c r="AK954" s="171">
        <v>6.9789569256576538</v>
      </c>
      <c r="AL954" s="171">
        <v>9.8518395889612655</v>
      </c>
      <c r="AM954" s="171">
        <v>9.0133676835728433</v>
      </c>
      <c r="AN954" s="170">
        <v>7.8239043266110091</v>
      </c>
      <c r="AO954" s="170">
        <v>9.6911457402717787</v>
      </c>
      <c r="AP954" s="170">
        <v>8.873343049427751</v>
      </c>
      <c r="AQ954" s="170">
        <v>58.624260165761669</v>
      </c>
      <c r="AR954" s="170">
        <v>91.384069770812175</v>
      </c>
      <c r="AS954" s="170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62">
        <v>952</v>
      </c>
      <c r="B955" s="3" t="s">
        <v>3295</v>
      </c>
      <c r="C955" s="3" t="s">
        <v>2176</v>
      </c>
      <c r="D955" s="28">
        <v>4600</v>
      </c>
      <c r="E955" s="25">
        <v>-6.1224489999999996</v>
      </c>
      <c r="F955" s="25">
        <v>-69.536420000000007</v>
      </c>
      <c r="G955" s="25">
        <v>-34.285710000000002</v>
      </c>
      <c r="H955" s="28">
        <v>13800000000</v>
      </c>
      <c r="I955" s="51">
        <v>3</v>
      </c>
      <c r="J955" s="51">
        <v>35.67</v>
      </c>
      <c r="K955" s="28">
        <v>325</v>
      </c>
      <c r="L955" s="28">
        <v>1447000</v>
      </c>
      <c r="M955" s="51">
        <v>19.491525423728813</v>
      </c>
      <c r="N955" s="51">
        <v>0.49526522546929358</v>
      </c>
      <c r="O955" s="51" t="s">
        <v>4942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9">
        <v>33.26670138238682</v>
      </c>
      <c r="AO955" s="49">
        <v>48.82780824392713</v>
      </c>
      <c r="AP955" s="49">
        <v>18.17634423333595</v>
      </c>
      <c r="AQ955" s="49">
        <v>0</v>
      </c>
      <c r="AR955" s="49">
        <v>0</v>
      </c>
      <c r="AS955" s="49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62">
        <v>953</v>
      </c>
      <c r="B956" s="3" t="s">
        <v>4744</v>
      </c>
      <c r="C956" s="3" t="s">
        <v>2176</v>
      </c>
      <c r="D956" s="6">
        <v>14000</v>
      </c>
      <c r="E956" s="171">
        <v>-11.94969</v>
      </c>
      <c r="F956" s="171">
        <v>-7.8947370000000001</v>
      </c>
      <c r="G956" s="171" t="s">
        <v>4942</v>
      </c>
      <c r="H956" s="6">
        <v>4200000000000</v>
      </c>
      <c r="I956" s="154">
        <v>300</v>
      </c>
      <c r="J956" s="154">
        <v>100</v>
      </c>
      <c r="K956" s="6">
        <v>1695</v>
      </c>
      <c r="L956" s="6">
        <v>24395000</v>
      </c>
      <c r="M956" s="154">
        <v>4.5526832145647171</v>
      </c>
      <c r="N956" s="154" t="s">
        <v>4942</v>
      </c>
      <c r="O956" s="154" t="s">
        <v>4942</v>
      </c>
      <c r="P956" s="172" t="s">
        <v>4748</v>
      </c>
      <c r="Q956" s="168" t="s">
        <v>2001</v>
      </c>
      <c r="R956" s="172">
        <v>2199964.5512179998</v>
      </c>
      <c r="S956" s="168" t="s">
        <v>2001</v>
      </c>
      <c r="T956" s="172" t="s">
        <v>4748</v>
      </c>
      <c r="U956" s="168" t="s">
        <v>4748</v>
      </c>
      <c r="V956" s="172" t="s">
        <v>4748</v>
      </c>
      <c r="W956" s="173" t="s">
        <v>2001</v>
      </c>
      <c r="X956" s="172">
        <v>415139.80022700003</v>
      </c>
      <c r="Y956" s="173" t="s">
        <v>2001</v>
      </c>
      <c r="Z956" s="172" t="s">
        <v>4748</v>
      </c>
      <c r="AA956" s="173" t="s">
        <v>4748</v>
      </c>
      <c r="AB956" s="172" t="s">
        <v>4748</v>
      </c>
      <c r="AC956" s="168" t="s">
        <v>2001</v>
      </c>
      <c r="AD956" s="172" t="s">
        <v>4748</v>
      </c>
      <c r="AE956" s="168" t="s">
        <v>2001</v>
      </c>
      <c r="AF956" s="172" t="s">
        <v>4748</v>
      </c>
      <c r="AG956" s="168" t="s">
        <v>4748</v>
      </c>
      <c r="AH956" s="171" t="s">
        <v>4748</v>
      </c>
      <c r="AI956" s="171" t="s">
        <v>4748</v>
      </c>
      <c r="AJ956" s="171" t="s">
        <v>4748</v>
      </c>
      <c r="AK956" s="171" t="s">
        <v>4748</v>
      </c>
      <c r="AL956" s="171" t="s">
        <v>4748</v>
      </c>
      <c r="AM956" s="171" t="s">
        <v>4748</v>
      </c>
      <c r="AN956" s="170" t="s">
        <v>4748</v>
      </c>
      <c r="AO956" s="170">
        <v>20.974320568871551</v>
      </c>
      <c r="AP956" s="170" t="s">
        <v>4748</v>
      </c>
      <c r="AQ956" s="170" t="s">
        <v>4748</v>
      </c>
      <c r="AR956" s="170">
        <v>62.83440246747827</v>
      </c>
      <c r="AS956" s="170" t="s">
        <v>4748</v>
      </c>
      <c r="AT956" s="6" t="s">
        <v>4748</v>
      </c>
      <c r="AU956" s="6" t="s">
        <v>4748</v>
      </c>
      <c r="AV956" s="6" t="s">
        <v>4748</v>
      </c>
    </row>
    <row r="957" spans="1:48" x14ac:dyDescent="0.25">
      <c r="A957" s="162">
        <v>954</v>
      </c>
      <c r="B957" s="3" t="s">
        <v>3298</v>
      </c>
      <c r="C957" s="3" t="s">
        <v>2176</v>
      </c>
      <c r="D957" s="28">
        <v>3300</v>
      </c>
      <c r="E957" s="25">
        <v>6.451613</v>
      </c>
      <c r="F957" s="25">
        <v>0</v>
      </c>
      <c r="G957" s="25">
        <v>-13.15789</v>
      </c>
      <c r="H957" s="28">
        <v>165000000000</v>
      </c>
      <c r="I957" s="51">
        <v>50</v>
      </c>
      <c r="J957" s="51">
        <v>48.990369999999999</v>
      </c>
      <c r="K957" s="28">
        <v>755.25</v>
      </c>
      <c r="L957" s="28">
        <v>2425500</v>
      </c>
      <c r="M957" s="51">
        <v>366.66666666666669</v>
      </c>
      <c r="N957" s="51">
        <v>0.29457314758735126</v>
      </c>
      <c r="O957" s="51">
        <v>0.2654591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9">
        <v>5.8553590647893898</v>
      </c>
      <c r="AO957" s="49">
        <v>6.0584136134206208</v>
      </c>
      <c r="AP957" s="49">
        <v>2.8208291940724828</v>
      </c>
      <c r="AQ957" s="49">
        <v>0</v>
      </c>
      <c r="AR957" s="49">
        <v>0</v>
      </c>
      <c r="AS957" s="49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62">
        <v>955</v>
      </c>
      <c r="B958" s="3" t="s">
        <v>522</v>
      </c>
      <c r="C958" s="3" t="s">
        <v>694</v>
      </c>
      <c r="D958" s="28">
        <v>19000</v>
      </c>
      <c r="E958" s="25">
        <v>74.311930000000004</v>
      </c>
      <c r="F958" s="25">
        <v>40.740740000000002</v>
      </c>
      <c r="G958" s="25">
        <v>20.253160000000001</v>
      </c>
      <c r="H958" s="28">
        <v>136800000000</v>
      </c>
      <c r="I958" s="51">
        <v>7.1999999999999993</v>
      </c>
      <c r="J958" s="51">
        <v>18.78077</v>
      </c>
      <c r="K958" s="28">
        <v>505</v>
      </c>
      <c r="L958" s="28">
        <v>8290000</v>
      </c>
      <c r="M958" s="51">
        <v>9.0676136538751937</v>
      </c>
      <c r="N958" s="51">
        <v>1.0685250002899922</v>
      </c>
      <c r="O958" s="51" t="s">
        <v>4942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9">
        <v>12.363214473888828</v>
      </c>
      <c r="AO958" s="49">
        <v>14.666478078992418</v>
      </c>
      <c r="AP958" s="49">
        <v>12.2084654789961</v>
      </c>
      <c r="AQ958" s="49">
        <v>40.809895544288175</v>
      </c>
      <c r="AR958" s="49">
        <v>40.1648840683714</v>
      </c>
      <c r="AS958" s="49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62">
        <v>956</v>
      </c>
      <c r="B959" s="3" t="s">
        <v>523</v>
      </c>
      <c r="C959" s="3" t="s">
        <v>694</v>
      </c>
      <c r="D959" s="28">
        <v>14000</v>
      </c>
      <c r="E959" s="25">
        <v>-0.70921990000000001</v>
      </c>
      <c r="F959" s="25">
        <v>-6.0402680000000002</v>
      </c>
      <c r="G959" s="25">
        <v>9.0909119999999994</v>
      </c>
      <c r="H959" s="28">
        <v>357232624000</v>
      </c>
      <c r="I959" s="51">
        <v>25.51662</v>
      </c>
      <c r="J959" s="51">
        <v>11.912929999999999</v>
      </c>
      <c r="K959" s="28">
        <v>322</v>
      </c>
      <c r="L959" s="28">
        <v>4448500</v>
      </c>
      <c r="M959" s="51">
        <v>5.5482777343393863</v>
      </c>
      <c r="N959" s="51">
        <v>1.1631578128039637</v>
      </c>
      <c r="O959" s="51">
        <v>0.3331788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9">
        <v>4.9937648082893027</v>
      </c>
      <c r="AO959" s="49">
        <v>4.1944897088066373</v>
      </c>
      <c r="AP959" s="49">
        <v>4.9180255589441835</v>
      </c>
      <c r="AQ959" s="49">
        <v>661.11925587467044</v>
      </c>
      <c r="AR959" s="49">
        <v>666.8185108205497</v>
      </c>
      <c r="AS959" s="49">
        <v>503.10983970255319</v>
      </c>
      <c r="AT959" s="28">
        <v>2083.3333333333335</v>
      </c>
      <c r="AU959" s="28" t="s">
        <v>4748</v>
      </c>
      <c r="AV959" s="28">
        <v>833.33333333333337</v>
      </c>
    </row>
    <row r="960" spans="1:48" x14ac:dyDescent="0.25">
      <c r="A960" s="162">
        <v>957</v>
      </c>
      <c r="B960" s="3" t="s">
        <v>524</v>
      </c>
      <c r="C960" s="3" t="s">
        <v>694</v>
      </c>
      <c r="D960" s="28">
        <v>9700</v>
      </c>
      <c r="E960" s="25">
        <v>-2.0202019999999998</v>
      </c>
      <c r="F960" s="25">
        <v>34.72222</v>
      </c>
      <c r="G960" s="25">
        <v>15.476190000000001</v>
      </c>
      <c r="H960" s="28">
        <v>121250000000</v>
      </c>
      <c r="I960" s="51">
        <v>12.5</v>
      </c>
      <c r="J960" s="51">
        <v>21.085999999999999</v>
      </c>
      <c r="K960" s="28">
        <v>465</v>
      </c>
      <c r="L960" s="28">
        <v>4490000</v>
      </c>
      <c r="M960" s="51">
        <v>9.0436984085675238</v>
      </c>
      <c r="N960" s="51">
        <v>0.76866633418894559</v>
      </c>
      <c r="O960" s="51">
        <v>0.58536080000000001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9">
        <v>4.1462090466803598</v>
      </c>
      <c r="AO960" s="49">
        <v>4.3488811595994159</v>
      </c>
      <c r="AP960" s="49">
        <v>3.5757889951729238</v>
      </c>
      <c r="AQ960" s="49">
        <v>0</v>
      </c>
      <c r="AR960" s="49">
        <v>0</v>
      </c>
      <c r="AS960" s="49">
        <v>0</v>
      </c>
      <c r="AT960" s="28">
        <v>1500</v>
      </c>
      <c r="AU960" s="28">
        <v>1500</v>
      </c>
      <c r="AV960" s="28" t="s">
        <v>4748</v>
      </c>
    </row>
    <row r="961" spans="1:48" x14ac:dyDescent="0.25">
      <c r="A961" s="162">
        <v>958</v>
      </c>
      <c r="B961" s="3" t="s">
        <v>3301</v>
      </c>
      <c r="C961" s="3" t="s">
        <v>2176</v>
      </c>
      <c r="D961" s="28">
        <v>300</v>
      </c>
      <c r="E961" s="25">
        <v>0</v>
      </c>
      <c r="F961" s="25">
        <v>50</v>
      </c>
      <c r="G961" s="25">
        <v>0</v>
      </c>
      <c r="H961" s="28">
        <v>10500000000</v>
      </c>
      <c r="I961" s="51">
        <v>35</v>
      </c>
      <c r="J961" s="51">
        <v>73.234129999999993</v>
      </c>
      <c r="K961" s="28">
        <v>8960</v>
      </c>
      <c r="L961" s="28">
        <v>2717500</v>
      </c>
      <c r="M961" s="51" t="s">
        <v>4942</v>
      </c>
      <c r="N961" s="51" t="s">
        <v>4942</v>
      </c>
      <c r="O961" s="51">
        <v>-0.23585790000000001</v>
      </c>
      <c r="P961" s="30">
        <v>242783.32434399999</v>
      </c>
      <c r="Q961" s="27" t="s">
        <v>2001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2001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2001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4748</v>
      </c>
      <c r="AI961" s="25">
        <v>-12.516428413358561</v>
      </c>
      <c r="AJ961" s="25">
        <v>-1.079286413947234</v>
      </c>
      <c r="AK961" s="25" t="s">
        <v>4748</v>
      </c>
      <c r="AL961" s="25" t="s">
        <v>4748</v>
      </c>
      <c r="AM961" s="25" t="s">
        <v>4748</v>
      </c>
      <c r="AN961" s="49">
        <v>-5.1754513024941051</v>
      </c>
      <c r="AO961" s="49">
        <v>20.284980869046787</v>
      </c>
      <c r="AP961" s="49">
        <v>-247.76356499011553</v>
      </c>
      <c r="AQ961" s="49" t="s">
        <v>4748</v>
      </c>
      <c r="AR961" s="49" t="s">
        <v>4748</v>
      </c>
      <c r="AS961" s="49" t="s">
        <v>4748</v>
      </c>
      <c r="AT961" s="28" t="s">
        <v>4748</v>
      </c>
      <c r="AU961" s="28">
        <v>0</v>
      </c>
      <c r="AV961" s="28">
        <v>0</v>
      </c>
    </row>
    <row r="962" spans="1:48" x14ac:dyDescent="0.25">
      <c r="A962" s="162">
        <v>959</v>
      </c>
      <c r="B962" s="3" t="s">
        <v>525</v>
      </c>
      <c r="C962" s="3" t="s">
        <v>694</v>
      </c>
      <c r="D962" s="28">
        <v>3000</v>
      </c>
      <c r="E962" s="25">
        <v>3.4482759999999999</v>
      </c>
      <c r="F962" s="25">
        <v>-9.0909089999999999</v>
      </c>
      <c r="G962" s="25">
        <v>-25</v>
      </c>
      <c r="H962" s="28">
        <v>179523900000</v>
      </c>
      <c r="I962" s="51">
        <v>59.841299999999997</v>
      </c>
      <c r="J962" s="51">
        <v>43.426400000000001</v>
      </c>
      <c r="K962" s="28">
        <v>458.1</v>
      </c>
      <c r="L962" s="28">
        <v>1281500</v>
      </c>
      <c r="M962" s="51">
        <v>10.462858917258368</v>
      </c>
      <c r="N962" s="51">
        <v>0.29287458989700771</v>
      </c>
      <c r="O962" s="51" t="s">
        <v>4942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9" t="s">
        <v>4748</v>
      </c>
      <c r="AO962" s="49" t="s">
        <v>4748</v>
      </c>
      <c r="AP962" s="49" t="s">
        <v>4748</v>
      </c>
      <c r="AQ962" s="49">
        <v>0</v>
      </c>
      <c r="AR962" s="49">
        <v>0</v>
      </c>
      <c r="AS962" s="49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62">
        <v>960</v>
      </c>
      <c r="B963" s="3" t="s">
        <v>3304</v>
      </c>
      <c r="C963" s="3" t="s">
        <v>2176</v>
      </c>
      <c r="D963" s="28">
        <v>26500</v>
      </c>
      <c r="E963" s="25">
        <v>-5.6939500000000001</v>
      </c>
      <c r="F963" s="25">
        <v>1.9230769999999999</v>
      </c>
      <c r="G963" s="25">
        <v>-23.850570000000001</v>
      </c>
      <c r="H963" s="28">
        <v>178875000000</v>
      </c>
      <c r="I963" s="51">
        <v>6.75</v>
      </c>
      <c r="J963" s="51">
        <v>21.238949999999999</v>
      </c>
      <c r="K963" s="28">
        <v>400</v>
      </c>
      <c r="L963" s="28">
        <v>11019500</v>
      </c>
      <c r="M963" s="51" t="s">
        <v>4942</v>
      </c>
      <c r="N963" s="51">
        <v>1.0749159006167925</v>
      </c>
      <c r="O963" s="51">
        <v>6.1071819999999999E-2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9">
        <v>26.976870861751369</v>
      </c>
      <c r="AO963" s="49">
        <v>28.109642330748862</v>
      </c>
      <c r="AP963" s="49">
        <v>-17.856160631283547</v>
      </c>
      <c r="AQ963" s="49">
        <v>0</v>
      </c>
      <c r="AR963" s="49">
        <v>0</v>
      </c>
      <c r="AS963" s="49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62">
        <v>961</v>
      </c>
      <c r="B964" s="3" t="s">
        <v>3307</v>
      </c>
      <c r="C964" s="3" t="s">
        <v>2176</v>
      </c>
      <c r="D964" s="28">
        <v>9600</v>
      </c>
      <c r="E964" s="25">
        <v>-14.28571</v>
      </c>
      <c r="F964" s="25">
        <v>12.941179999999999</v>
      </c>
      <c r="G964" s="25">
        <v>-4</v>
      </c>
      <c r="H964" s="28">
        <v>384000000000</v>
      </c>
      <c r="I964" s="51">
        <v>40</v>
      </c>
      <c r="J964" s="51">
        <v>45.226750000000003</v>
      </c>
      <c r="K964" s="28">
        <v>150</v>
      </c>
      <c r="L964" s="28">
        <v>1460000</v>
      </c>
      <c r="M964" s="51">
        <v>13.793103448275861</v>
      </c>
      <c r="N964" s="51">
        <v>0.7658289242517361</v>
      </c>
      <c r="O964" s="51" t="s">
        <v>4942</v>
      </c>
      <c r="P964" s="30">
        <v>709719.139478</v>
      </c>
      <c r="Q964" s="27" t="s">
        <v>2001</v>
      </c>
      <c r="R964" s="30">
        <v>451562.35133699997</v>
      </c>
      <c r="S964" s="27">
        <v>-0.36374499964996709</v>
      </c>
      <c r="T964" s="30" t="s">
        <v>4748</v>
      </c>
      <c r="U964" s="27" t="s">
        <v>4748</v>
      </c>
      <c r="V964" s="30">
        <v>45862.211076</v>
      </c>
      <c r="W964" s="32" t="s">
        <v>2001</v>
      </c>
      <c r="X964" s="30">
        <v>29292.002105</v>
      </c>
      <c r="Y964" s="32">
        <v>-0.36130418883513671</v>
      </c>
      <c r="Z964" s="30" t="s">
        <v>4748</v>
      </c>
      <c r="AA964" s="32" t="s">
        <v>4748</v>
      </c>
      <c r="AB964" s="30">
        <v>975</v>
      </c>
      <c r="AC964" s="27" t="s">
        <v>2001</v>
      </c>
      <c r="AD964" s="30">
        <v>622</v>
      </c>
      <c r="AE964" s="27">
        <v>-0.36205128205128201</v>
      </c>
      <c r="AF964" s="30" t="s">
        <v>4748</v>
      </c>
      <c r="AG964" s="27" t="s">
        <v>4748</v>
      </c>
      <c r="AH964" s="25" t="s">
        <v>4748</v>
      </c>
      <c r="AI964" s="25">
        <v>4.5214667885704412</v>
      </c>
      <c r="AJ964" s="25" t="s">
        <v>4748</v>
      </c>
      <c r="AK964" s="25" t="s">
        <v>4748</v>
      </c>
      <c r="AL964" s="25">
        <v>5.16741351652741</v>
      </c>
      <c r="AM964" s="25" t="s">
        <v>4748</v>
      </c>
      <c r="AN964" s="49">
        <v>11.008836515028486</v>
      </c>
      <c r="AO964" s="49">
        <v>10.995809940307467</v>
      </c>
      <c r="AP964" s="49" t="s">
        <v>4748</v>
      </c>
      <c r="AQ964" s="49">
        <v>0</v>
      </c>
      <c r="AR964" s="49">
        <v>0</v>
      </c>
      <c r="AS964" s="49" t="s">
        <v>4748</v>
      </c>
      <c r="AT964" s="28">
        <v>0</v>
      </c>
      <c r="AU964" s="28">
        <v>0</v>
      </c>
      <c r="AV964" s="28" t="s">
        <v>4748</v>
      </c>
    </row>
    <row r="965" spans="1:48" x14ac:dyDescent="0.25">
      <c r="A965" s="162">
        <v>962</v>
      </c>
      <c r="B965" s="3" t="s">
        <v>3310</v>
      </c>
      <c r="C965" s="3" t="s">
        <v>2176</v>
      </c>
      <c r="D965" s="28">
        <v>5900</v>
      </c>
      <c r="E965" s="25">
        <v>-4.8387099999999998</v>
      </c>
      <c r="F965" s="25">
        <v>3.508772</v>
      </c>
      <c r="G965" s="25">
        <v>-3.278689</v>
      </c>
      <c r="H965" s="28">
        <v>236000000000</v>
      </c>
      <c r="I965" s="51">
        <v>40</v>
      </c>
      <c r="J965" s="51">
        <v>21.508749999999999</v>
      </c>
      <c r="K965" s="28">
        <v>7105</v>
      </c>
      <c r="L965" s="28">
        <v>43863500</v>
      </c>
      <c r="M965" s="51">
        <v>11.302681992337165</v>
      </c>
      <c r="N965" s="51">
        <v>0.53213562272732162</v>
      </c>
      <c r="O965" s="51">
        <v>0.85518989999999995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9">
        <v>30.464405484931312</v>
      </c>
      <c r="AO965" s="49">
        <v>30.105729284884532</v>
      </c>
      <c r="AP965" s="49">
        <v>34.089396299667442</v>
      </c>
      <c r="AQ965" s="49">
        <v>40.186790155593599</v>
      </c>
      <c r="AR965" s="49">
        <v>38.408430099978894</v>
      </c>
      <c r="AS965" s="49">
        <v>30.462668928839786</v>
      </c>
      <c r="AT965" s="28">
        <v>500</v>
      </c>
      <c r="AU965" s="28" t="s">
        <v>4748</v>
      </c>
      <c r="AV965" s="28" t="s">
        <v>4748</v>
      </c>
    </row>
    <row r="966" spans="1:48" x14ac:dyDescent="0.25">
      <c r="A966" s="162">
        <v>963</v>
      </c>
      <c r="B966" s="3" t="s">
        <v>526</v>
      </c>
      <c r="C966" s="3" t="s">
        <v>694</v>
      </c>
      <c r="D966" s="6">
        <v>6700</v>
      </c>
      <c r="E966" s="171">
        <v>-27.173909999999999</v>
      </c>
      <c r="F966" s="171">
        <v>1.5151520000000001</v>
      </c>
      <c r="G966" s="171">
        <v>-22.093019999999999</v>
      </c>
      <c r="H966" s="6">
        <v>113900000000</v>
      </c>
      <c r="I966" s="154">
        <v>17</v>
      </c>
      <c r="J966" s="154">
        <v>24.925879999999999</v>
      </c>
      <c r="K966" s="6">
        <v>255</v>
      </c>
      <c r="L966" s="6">
        <v>1939500</v>
      </c>
      <c r="M966" s="154">
        <v>13.232546647704257</v>
      </c>
      <c r="N966" s="154">
        <v>0.56039494847585447</v>
      </c>
      <c r="O966" s="154" t="s">
        <v>4942</v>
      </c>
      <c r="P966" s="172">
        <v>2600069.400533</v>
      </c>
      <c r="Q966" s="168">
        <v>2.0356114255067892E-2</v>
      </c>
      <c r="R966" s="172">
        <v>2237994.8565839999</v>
      </c>
      <c r="S966" s="168">
        <v>-0.1392557228952338</v>
      </c>
      <c r="T966" s="172">
        <v>2037467.6188370001</v>
      </c>
      <c r="U966" s="168">
        <v>-8.9601295175931669E-2</v>
      </c>
      <c r="V966" s="172">
        <v>32042.485854999999</v>
      </c>
      <c r="W966" s="173">
        <v>4.8768098227500722E-3</v>
      </c>
      <c r="X966" s="172">
        <v>28116.903299000001</v>
      </c>
      <c r="Y966" s="173">
        <v>-0.12251179804726164</v>
      </c>
      <c r="Z966" s="172">
        <v>9952.9132090000003</v>
      </c>
      <c r="AA966" s="173">
        <v>-0.6460167357991381</v>
      </c>
      <c r="AB966" s="172">
        <v>1542</v>
      </c>
      <c r="AC966" s="168">
        <v>-0.17803837953091683</v>
      </c>
      <c r="AD966" s="172">
        <v>1320</v>
      </c>
      <c r="AE966" s="168">
        <v>-0.14396887159533078</v>
      </c>
      <c r="AF966" s="172">
        <v>468</v>
      </c>
      <c r="AG966" s="168">
        <v>-0.6454545454545455</v>
      </c>
      <c r="AH966" s="171">
        <v>10.546150862408</v>
      </c>
      <c r="AI966" s="171">
        <v>9.3969324169281201</v>
      </c>
      <c r="AJ966" s="171">
        <v>3.2940077340465828</v>
      </c>
      <c r="AK966" s="171">
        <v>12.213220594037539</v>
      </c>
      <c r="AL966" s="171">
        <v>10.468282628540717</v>
      </c>
      <c r="AM966" s="171">
        <v>3.7394713652713172</v>
      </c>
      <c r="AN966" s="170">
        <v>3.0983641252993466</v>
      </c>
      <c r="AO966" s="170">
        <v>3.7616322594903995</v>
      </c>
      <c r="AP966" s="170">
        <v>2.9004661499716256</v>
      </c>
      <c r="AQ966" s="170">
        <v>0</v>
      </c>
      <c r="AR966" s="170">
        <v>0</v>
      </c>
      <c r="AS966" s="170">
        <v>0</v>
      </c>
      <c r="AT966" s="6">
        <v>1500</v>
      </c>
      <c r="AU966" s="6">
        <v>1200</v>
      </c>
      <c r="AV966" s="6" t="s">
        <v>4748</v>
      </c>
    </row>
    <row r="967" spans="1:48" x14ac:dyDescent="0.25">
      <c r="A967" s="162">
        <v>964</v>
      </c>
      <c r="B967" s="3" t="s">
        <v>212</v>
      </c>
      <c r="C967" s="3" t="s">
        <v>1</v>
      </c>
      <c r="D967" s="28">
        <v>61100</v>
      </c>
      <c r="E967" s="25">
        <v>-4.8286600000000002</v>
      </c>
      <c r="F967" s="25">
        <v>3.3840949999999999</v>
      </c>
      <c r="G967" s="25">
        <v>-3.3227850000000001</v>
      </c>
      <c r="H967" s="28">
        <v>2889995845100</v>
      </c>
      <c r="I967" s="51">
        <v>47.299439999999997</v>
      </c>
      <c r="J967" s="51">
        <v>74.330119999999994</v>
      </c>
      <c r="K967" s="28">
        <v>220478</v>
      </c>
      <c r="L967" s="28">
        <v>14302300000</v>
      </c>
      <c r="M967" s="51">
        <v>7.4006826761793745</v>
      </c>
      <c r="N967" s="51">
        <v>1.8475308732702458</v>
      </c>
      <c r="O967" s="51">
        <v>0.68659950000000003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9">
        <v>14.822720833707892</v>
      </c>
      <c r="AO967" s="49">
        <v>16.00340108631082</v>
      </c>
      <c r="AP967" s="49">
        <v>17.551791807296301</v>
      </c>
      <c r="AQ967" s="49">
        <v>92.347586394513115</v>
      </c>
      <c r="AR967" s="49">
        <v>85.930488260556046</v>
      </c>
      <c r="AS967" s="49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62">
        <v>965</v>
      </c>
      <c r="B968" s="3" t="s">
        <v>213</v>
      </c>
      <c r="C968" s="3" t="s">
        <v>1</v>
      </c>
      <c r="D968" s="28">
        <v>6990</v>
      </c>
      <c r="E968" s="25">
        <v>39.799999999999997</v>
      </c>
      <c r="F968" s="25">
        <v>23.936170000000001</v>
      </c>
      <c r="G968" s="25">
        <v>12.74194</v>
      </c>
      <c r="H968" s="28">
        <v>113307893010</v>
      </c>
      <c r="I968" s="51">
        <v>16.21</v>
      </c>
      <c r="J968" s="51">
        <v>57.409520000000001</v>
      </c>
      <c r="K968" s="28">
        <v>54</v>
      </c>
      <c r="L968" s="28">
        <v>291325</v>
      </c>
      <c r="M968" s="51" t="s">
        <v>4942</v>
      </c>
      <c r="N968" s="51">
        <v>0.64894592597259038</v>
      </c>
      <c r="O968" s="51">
        <v>0.63438229999999995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9">
        <v>6.2429588723904477</v>
      </c>
      <c r="AO968" s="49">
        <v>5.562764187970437</v>
      </c>
      <c r="AP968" s="49">
        <v>8.7100409105712924</v>
      </c>
      <c r="AQ968" s="49">
        <v>61.344277845569785</v>
      </c>
      <c r="AR968" s="49">
        <v>96.12467816219754</v>
      </c>
      <c r="AS968" s="49">
        <v>104.54108111141538</v>
      </c>
      <c r="AT968" s="28">
        <v>0</v>
      </c>
      <c r="AU968" s="28">
        <v>0</v>
      </c>
      <c r="AV968" s="28" t="s">
        <v>4748</v>
      </c>
    </row>
    <row r="969" spans="1:48" x14ac:dyDescent="0.25">
      <c r="A969" s="162">
        <v>966</v>
      </c>
      <c r="B969" s="3" t="s">
        <v>527</v>
      </c>
      <c r="C969" s="3" t="s">
        <v>694</v>
      </c>
      <c r="D969" s="28" t="s">
        <v>4942</v>
      </c>
      <c r="E969" s="25" t="s">
        <v>4942</v>
      </c>
      <c r="F969" s="25" t="s">
        <v>4942</v>
      </c>
      <c r="G969" s="25" t="s">
        <v>4942</v>
      </c>
      <c r="H969" s="28" t="s">
        <v>4942</v>
      </c>
      <c r="I969" s="51">
        <v>3.1999999999999997</v>
      </c>
      <c r="J969" s="51">
        <v>51.303750000000001</v>
      </c>
      <c r="K969" s="28">
        <v>0</v>
      </c>
      <c r="L969" s="28" t="s">
        <v>4942</v>
      </c>
      <c r="M969" s="51" t="s">
        <v>4942</v>
      </c>
      <c r="N969" s="51" t="s">
        <v>4942</v>
      </c>
      <c r="O969" s="51" t="s">
        <v>4942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9">
        <v>9.6376761330074228</v>
      </c>
      <c r="AO969" s="49">
        <v>9.2215190455289253</v>
      </c>
      <c r="AP969" s="49">
        <v>5.1544299083342127</v>
      </c>
      <c r="AQ969" s="49">
        <v>31.550892499149679</v>
      </c>
      <c r="AR969" s="49">
        <v>55.632033511733404</v>
      </c>
      <c r="AS969" s="49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62">
        <v>967</v>
      </c>
      <c r="B970" s="3" t="s">
        <v>3313</v>
      </c>
      <c r="C970" s="3" t="s">
        <v>2176</v>
      </c>
      <c r="D970" s="6">
        <v>7200</v>
      </c>
      <c r="E970" s="171">
        <v>16.12903</v>
      </c>
      <c r="F970" s="171">
        <v>50</v>
      </c>
      <c r="G970" s="171">
        <v>56.521740000000001</v>
      </c>
      <c r="H970" s="6">
        <v>87341587200</v>
      </c>
      <c r="I970" s="154">
        <v>12.13078</v>
      </c>
      <c r="J970" s="154">
        <v>58.094940000000001</v>
      </c>
      <c r="K970" s="6">
        <v>15</v>
      </c>
      <c r="L970" s="6">
        <v>99500</v>
      </c>
      <c r="M970" s="154" t="s">
        <v>4942</v>
      </c>
      <c r="N970" s="154" t="s">
        <v>4942</v>
      </c>
      <c r="O970" s="154" t="s">
        <v>4942</v>
      </c>
      <c r="P970" s="172">
        <v>348229.29578300001</v>
      </c>
      <c r="Q970" s="168">
        <v>6.3871977567729221E-2</v>
      </c>
      <c r="R970" s="172">
        <v>281793.37539599999</v>
      </c>
      <c r="S970" s="168">
        <v>-0.19078211164749259</v>
      </c>
      <c r="T970" s="172">
        <v>237968.42145600001</v>
      </c>
      <c r="U970" s="168">
        <v>-0.15552159052147138</v>
      </c>
      <c r="V970" s="172">
        <v>-3953.5520670000001</v>
      </c>
      <c r="W970" s="173">
        <v>-0.76675573758462012</v>
      </c>
      <c r="X970" s="172">
        <v>-1315.0338380000001</v>
      </c>
      <c r="Y970" s="173">
        <v>-0.66737915279363891</v>
      </c>
      <c r="Z970" s="172">
        <v>-14501.130305000001</v>
      </c>
      <c r="AA970" s="173">
        <v>10.027191761889856</v>
      </c>
      <c r="AB970" s="172">
        <v>-326</v>
      </c>
      <c r="AC970" s="168">
        <v>-0.7666428060128847</v>
      </c>
      <c r="AD970" s="172">
        <v>-108</v>
      </c>
      <c r="AE970" s="168">
        <v>-0.66871165644171782</v>
      </c>
      <c r="AF970" s="172">
        <v>-1195</v>
      </c>
      <c r="AG970" s="168">
        <v>10.064814814814815</v>
      </c>
      <c r="AH970" s="171">
        <v>-0.7221176477453779</v>
      </c>
      <c r="AI970" s="171">
        <v>-0.24747938420157503</v>
      </c>
      <c r="AJ970" s="171">
        <v>-2.7810389039972185</v>
      </c>
      <c r="AK970" s="171">
        <v>-61.009006070604102</v>
      </c>
      <c r="AL970" s="171">
        <v>-34.192396898495822</v>
      </c>
      <c r="AM970" s="171" t="s">
        <v>4748</v>
      </c>
      <c r="AN970" s="170">
        <v>12.227491152706937</v>
      </c>
      <c r="AO970" s="170">
        <v>15.322732937678884</v>
      </c>
      <c r="AP970" s="170">
        <v>10.802583705314506</v>
      </c>
      <c r="AQ970" s="170">
        <v>5575.8407459100408</v>
      </c>
      <c r="AR970" s="170">
        <v>7600.3873886044003</v>
      </c>
      <c r="AS970" s="170" t="s">
        <v>4748</v>
      </c>
      <c r="AT970" s="6">
        <v>0</v>
      </c>
      <c r="AU970" s="6" t="s">
        <v>4748</v>
      </c>
      <c r="AV970" s="6" t="s">
        <v>4748</v>
      </c>
    </row>
    <row r="971" spans="1:48" x14ac:dyDescent="0.25">
      <c r="A971" s="162">
        <v>968</v>
      </c>
      <c r="B971" s="3" t="s">
        <v>3316</v>
      </c>
      <c r="C971" s="3" t="s">
        <v>2176</v>
      </c>
      <c r="D971" s="28" t="s">
        <v>4942</v>
      </c>
      <c r="E971" s="25" t="s">
        <v>4942</v>
      </c>
      <c r="F971" s="25" t="s">
        <v>4942</v>
      </c>
      <c r="G971" s="25" t="s">
        <v>4942</v>
      </c>
      <c r="H971" s="28" t="s">
        <v>4942</v>
      </c>
      <c r="I971" s="51">
        <v>4.6043799999999999</v>
      </c>
      <c r="J971" s="51">
        <v>31.85604</v>
      </c>
      <c r="K971" s="28" t="s">
        <v>4942</v>
      </c>
      <c r="L971" s="28" t="s">
        <v>4942</v>
      </c>
      <c r="M971" s="51" t="s">
        <v>4942</v>
      </c>
      <c r="N971" s="51" t="s">
        <v>4942</v>
      </c>
      <c r="O971" s="51" t="s">
        <v>4942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9">
        <v>13.367394517101438</v>
      </c>
      <c r="AO971" s="49">
        <v>10.607783884377985</v>
      </c>
      <c r="AP971" s="49">
        <v>12.053309739565243</v>
      </c>
      <c r="AQ971" s="49">
        <v>2.7611013664604411</v>
      </c>
      <c r="AR971" s="49">
        <v>0</v>
      </c>
      <c r="AS971" s="49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62">
        <v>969</v>
      </c>
      <c r="B972" s="3" t="s">
        <v>3319</v>
      </c>
      <c r="C972" s="3" t="s">
        <v>2176</v>
      </c>
      <c r="D972" s="6">
        <v>17000</v>
      </c>
      <c r="E972" s="171">
        <v>0</v>
      </c>
      <c r="F972" s="171">
        <v>-28.870290000000001</v>
      </c>
      <c r="G972" s="171">
        <v>80.625</v>
      </c>
      <c r="H972" s="6">
        <v>37221126000</v>
      </c>
      <c r="I972" s="154">
        <v>2.18947</v>
      </c>
      <c r="J972" s="154">
        <v>34.162799999999997</v>
      </c>
      <c r="K972" s="6">
        <v>30</v>
      </c>
      <c r="L972" s="6">
        <v>510000</v>
      </c>
      <c r="M972" s="154">
        <v>10.834926704907584</v>
      </c>
      <c r="N972" s="154">
        <v>0.98712209810996765</v>
      </c>
      <c r="O972" s="154" t="s">
        <v>4942</v>
      </c>
      <c r="P972" s="172">
        <v>797751.49583599996</v>
      </c>
      <c r="Q972" s="168">
        <v>-0.3208592002433206</v>
      </c>
      <c r="R972" s="172">
        <v>741743.38705200003</v>
      </c>
      <c r="S972" s="168">
        <v>-7.0207463196676922E-2</v>
      </c>
      <c r="T972" s="172">
        <v>817536.57495799998</v>
      </c>
      <c r="U972" s="168">
        <v>0.10218249225953187</v>
      </c>
      <c r="V972" s="172">
        <v>2564.0925050000001</v>
      </c>
      <c r="W972" s="173">
        <v>0.21343785949757454</v>
      </c>
      <c r="X972" s="172">
        <v>4189.8119299999998</v>
      </c>
      <c r="Y972" s="173">
        <v>0.63403306309340812</v>
      </c>
      <c r="Z972" s="172">
        <v>4303.6449259999999</v>
      </c>
      <c r="AA972" s="173">
        <v>2.7168998967454869E-2</v>
      </c>
      <c r="AB972" s="172">
        <v>1171.3554987212278</v>
      </c>
      <c r="AC972" s="168">
        <v>0.21347464042392117</v>
      </c>
      <c r="AD972" s="172">
        <v>1913.7742053343081</v>
      </c>
      <c r="AE972" s="168">
        <v>0.63381160324391783</v>
      </c>
      <c r="AF972" s="172">
        <v>1965.6932773109247</v>
      </c>
      <c r="AG972" s="168">
        <v>2.7129152348224425E-2</v>
      </c>
      <c r="AH972" s="171">
        <v>3.0190461688155175</v>
      </c>
      <c r="AI972" s="171">
        <v>4.6867316926020166</v>
      </c>
      <c r="AJ972" s="171">
        <v>4.4432846535793358</v>
      </c>
      <c r="AK972" s="171">
        <v>8.8867402831581028</v>
      </c>
      <c r="AL972" s="171">
        <v>13.922471510378978</v>
      </c>
      <c r="AM972" s="171">
        <v>13.216098464570452</v>
      </c>
      <c r="AN972" s="170">
        <v>5.9591362284042493</v>
      </c>
      <c r="AO972" s="170">
        <v>8.0380597064656065</v>
      </c>
      <c r="AP972" s="170">
        <v>6.7156407459593499</v>
      </c>
      <c r="AQ972" s="170">
        <v>68.01911979576451</v>
      </c>
      <c r="AR972" s="170">
        <v>77.667036080326781</v>
      </c>
      <c r="AS972" s="170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62">
        <v>970</v>
      </c>
      <c r="B973" s="3" t="s">
        <v>528</v>
      </c>
      <c r="C973" s="3" t="s">
        <v>694</v>
      </c>
      <c r="D973" s="6">
        <v>19000</v>
      </c>
      <c r="E973" s="171">
        <v>5.5555560000000002</v>
      </c>
      <c r="F973" s="171">
        <v>18.75</v>
      </c>
      <c r="G973" s="171">
        <v>-6.4039409999999997</v>
      </c>
      <c r="H973" s="6">
        <v>1527518471000</v>
      </c>
      <c r="I973" s="154">
        <v>80.395709999999994</v>
      </c>
      <c r="J973" s="154">
        <v>99.744950000000003</v>
      </c>
      <c r="K973" s="6">
        <v>650</v>
      </c>
      <c r="L973" s="6">
        <v>11601000</v>
      </c>
      <c r="M973" s="154">
        <v>89.922757014313447</v>
      </c>
      <c r="N973" s="154">
        <v>0.84160096373446069</v>
      </c>
      <c r="O973" s="154">
        <v>0.3989859</v>
      </c>
      <c r="P973" s="172">
        <v>2684917.3275179998</v>
      </c>
      <c r="Q973" s="168">
        <v>0.49669667709528942</v>
      </c>
      <c r="R973" s="172">
        <v>2679042.5306580001</v>
      </c>
      <c r="S973" s="168">
        <v>-2.18807365120266E-3</v>
      </c>
      <c r="T973" s="172" t="s">
        <v>4748</v>
      </c>
      <c r="U973" s="168" t="s">
        <v>4748</v>
      </c>
      <c r="V973" s="172">
        <v>160204.09253600001</v>
      </c>
      <c r="W973" s="173">
        <v>1.376898868634338</v>
      </c>
      <c r="X973" s="172">
        <v>108299.7678</v>
      </c>
      <c r="Y973" s="173">
        <v>-0.32398875655649317</v>
      </c>
      <c r="Z973" s="172">
        <v>149313.05358800001</v>
      </c>
      <c r="AA973" s="173">
        <v>0.37870151174968641</v>
      </c>
      <c r="AB973" s="172">
        <v>2541</v>
      </c>
      <c r="AC973" s="168">
        <v>0.90052356020942415</v>
      </c>
      <c r="AD973" s="172">
        <v>1347</v>
      </c>
      <c r="AE973" s="168">
        <v>-0.46989374262101535</v>
      </c>
      <c r="AF973" s="172">
        <v>1857</v>
      </c>
      <c r="AG973" s="168">
        <v>0.37861915367483295</v>
      </c>
      <c r="AH973" s="171">
        <v>4.7367027762750835</v>
      </c>
      <c r="AI973" s="171">
        <v>2.3469070436979278</v>
      </c>
      <c r="AJ973" s="171" t="s">
        <v>4748</v>
      </c>
      <c r="AK973" s="171">
        <v>12.732488902253596</v>
      </c>
      <c r="AL973" s="171">
        <v>5.8688793709786431</v>
      </c>
      <c r="AM973" s="171" t="s">
        <v>4748</v>
      </c>
      <c r="AN973" s="170" t="s">
        <v>4748</v>
      </c>
      <c r="AO973" s="170" t="s">
        <v>4748</v>
      </c>
      <c r="AP973" s="170" t="s">
        <v>4748</v>
      </c>
      <c r="AQ973" s="170">
        <v>0.11011289433204142</v>
      </c>
      <c r="AR973" s="170">
        <v>4.0399285812755874</v>
      </c>
      <c r="AS973" s="170" t="s">
        <v>4748</v>
      </c>
      <c r="AT973" s="6">
        <v>1300</v>
      </c>
      <c r="AU973" s="6">
        <v>1200</v>
      </c>
      <c r="AV973" s="6" t="s">
        <v>4748</v>
      </c>
    </row>
    <row r="974" spans="1:48" x14ac:dyDescent="0.25">
      <c r="A974" s="162">
        <v>971</v>
      </c>
      <c r="B974" s="3" t="s">
        <v>3322</v>
      </c>
      <c r="C974" s="3" t="s">
        <v>2176</v>
      </c>
      <c r="D974" s="28" t="s">
        <v>4942</v>
      </c>
      <c r="E974" s="25" t="s">
        <v>4942</v>
      </c>
      <c r="F974" s="25" t="s">
        <v>4942</v>
      </c>
      <c r="G974" s="25" t="s">
        <v>4942</v>
      </c>
      <c r="H974" s="28" t="s">
        <v>4942</v>
      </c>
      <c r="I974" s="51">
        <v>21.599999999999998</v>
      </c>
      <c r="J974" s="51">
        <v>95.098010000000002</v>
      </c>
      <c r="K974" s="28" t="s">
        <v>4942</v>
      </c>
      <c r="L974" s="28" t="s">
        <v>4942</v>
      </c>
      <c r="M974" s="51" t="s">
        <v>4942</v>
      </c>
      <c r="N974" s="51" t="s">
        <v>4942</v>
      </c>
      <c r="O974" s="51" t="s">
        <v>4942</v>
      </c>
      <c r="P974" s="30" t="s">
        <v>4748</v>
      </c>
      <c r="Q974" s="27" t="s">
        <v>2001</v>
      </c>
      <c r="R974" s="30" t="s">
        <v>4748</v>
      </c>
      <c r="S974" s="27" t="s">
        <v>2001</v>
      </c>
      <c r="T974" s="30" t="s">
        <v>4748</v>
      </c>
      <c r="U974" s="27" t="s">
        <v>4748</v>
      </c>
      <c r="V974" s="30" t="s">
        <v>4748</v>
      </c>
      <c r="W974" s="32" t="s">
        <v>2001</v>
      </c>
      <c r="X974" s="30" t="s">
        <v>4748</v>
      </c>
      <c r="Y974" s="32" t="s">
        <v>2001</v>
      </c>
      <c r="Z974" s="30" t="s">
        <v>4748</v>
      </c>
      <c r="AA974" s="32" t="s">
        <v>4748</v>
      </c>
      <c r="AB974" s="30" t="s">
        <v>4748</v>
      </c>
      <c r="AC974" s="27" t="s">
        <v>2001</v>
      </c>
      <c r="AD974" s="30" t="s">
        <v>4748</v>
      </c>
      <c r="AE974" s="27" t="s">
        <v>2001</v>
      </c>
      <c r="AF974" s="30" t="s">
        <v>4748</v>
      </c>
      <c r="AG974" s="27" t="s">
        <v>4748</v>
      </c>
      <c r="AH974" s="25" t="s">
        <v>4748</v>
      </c>
      <c r="AI974" s="25" t="s">
        <v>4748</v>
      </c>
      <c r="AJ974" s="25" t="s">
        <v>4748</v>
      </c>
      <c r="AK974" s="25" t="s">
        <v>4748</v>
      </c>
      <c r="AL974" s="25" t="s">
        <v>4748</v>
      </c>
      <c r="AM974" s="25" t="s">
        <v>4748</v>
      </c>
      <c r="AN974" s="49" t="s">
        <v>4748</v>
      </c>
      <c r="AO974" s="49" t="s">
        <v>4748</v>
      </c>
      <c r="AP974" s="49" t="s">
        <v>4748</v>
      </c>
      <c r="AQ974" s="49" t="s">
        <v>4748</v>
      </c>
      <c r="AR974" s="49" t="s">
        <v>4748</v>
      </c>
      <c r="AS974" s="49" t="s">
        <v>4748</v>
      </c>
      <c r="AT974" s="28" t="s">
        <v>4748</v>
      </c>
      <c r="AU974" s="28" t="s">
        <v>4748</v>
      </c>
      <c r="AV974" s="28" t="s">
        <v>4748</v>
      </c>
    </row>
    <row r="975" spans="1:48" x14ac:dyDescent="0.25">
      <c r="A975" s="162">
        <v>972</v>
      </c>
      <c r="B975" s="3" t="s">
        <v>214</v>
      </c>
      <c r="C975" s="3" t="s">
        <v>1</v>
      </c>
      <c r="D975" s="28">
        <v>3050</v>
      </c>
      <c r="E975" s="25">
        <v>5.1724139999999998</v>
      </c>
      <c r="F975" s="25">
        <v>16.858239999999999</v>
      </c>
      <c r="G975" s="25">
        <v>-15.27778</v>
      </c>
      <c r="H975" s="28">
        <v>301538494000</v>
      </c>
      <c r="I975" s="51">
        <v>98.865079999999992</v>
      </c>
      <c r="J975" s="51">
        <v>32.511099999999999</v>
      </c>
      <c r="K975" s="28">
        <v>17397</v>
      </c>
      <c r="L975" s="28">
        <v>50997910</v>
      </c>
      <c r="M975" s="51" t="s">
        <v>4942</v>
      </c>
      <c r="N975" s="51">
        <v>0.38612918490003251</v>
      </c>
      <c r="O975" s="51">
        <v>0.330204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9">
        <v>12.55411493810935</v>
      </c>
      <c r="AO975" s="49">
        <v>14.627612036245241</v>
      </c>
      <c r="AP975" s="49">
        <v>5.1542717155513955</v>
      </c>
      <c r="AQ975" s="49">
        <v>26.858654503020752</v>
      </c>
      <c r="AR975" s="49">
        <v>22.281300802272554</v>
      </c>
      <c r="AS975" s="49">
        <v>0</v>
      </c>
      <c r="AT975" s="28">
        <v>0</v>
      </c>
      <c r="AU975" s="28" t="s">
        <v>4748</v>
      </c>
      <c r="AV975" s="28">
        <v>0</v>
      </c>
    </row>
    <row r="976" spans="1:48" x14ac:dyDescent="0.25">
      <c r="A976" s="162">
        <v>973</v>
      </c>
      <c r="B976" s="3" t="s">
        <v>3325</v>
      </c>
      <c r="C976" s="3" t="s">
        <v>2176</v>
      </c>
      <c r="D976" s="28" t="s">
        <v>4942</v>
      </c>
      <c r="E976" s="25" t="s">
        <v>4942</v>
      </c>
      <c r="F976" s="25" t="s">
        <v>4942</v>
      </c>
      <c r="G976" s="25" t="s">
        <v>4942</v>
      </c>
      <c r="H976" s="28" t="s">
        <v>4942</v>
      </c>
      <c r="I976" s="51">
        <v>4.2</v>
      </c>
      <c r="J976" s="51" t="s">
        <v>4942</v>
      </c>
      <c r="K976" s="28">
        <v>0</v>
      </c>
      <c r="L976" s="28" t="s">
        <v>4942</v>
      </c>
      <c r="M976" s="51" t="s">
        <v>4942</v>
      </c>
      <c r="N976" s="51" t="s">
        <v>4942</v>
      </c>
      <c r="O976" s="51" t="s">
        <v>4942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9">
        <v>-15.781297695746366</v>
      </c>
      <c r="AO976" s="49">
        <v>-7.3703762173951359</v>
      </c>
      <c r="AP976" s="49">
        <v>33.497405485779773</v>
      </c>
      <c r="AQ976" s="49">
        <v>0</v>
      </c>
      <c r="AR976" s="49">
        <v>0</v>
      </c>
      <c r="AS976" s="49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62">
        <v>974</v>
      </c>
      <c r="B977" s="3" t="s">
        <v>3328</v>
      </c>
      <c r="C977" s="3" t="s">
        <v>2176</v>
      </c>
      <c r="D977" s="28">
        <v>1800</v>
      </c>
      <c r="E977" s="25">
        <v>-37.93103</v>
      </c>
      <c r="F977" s="25">
        <v>-37.93103</v>
      </c>
      <c r="G977" s="25">
        <v>-86.153850000000006</v>
      </c>
      <c r="H977" s="28">
        <v>2160000000</v>
      </c>
      <c r="I977" s="51">
        <v>1.2</v>
      </c>
      <c r="J977" s="51">
        <v>91.933329999999998</v>
      </c>
      <c r="K977" s="28">
        <v>5</v>
      </c>
      <c r="L977" s="28">
        <v>9000</v>
      </c>
      <c r="M977" s="51">
        <v>2.3841059602649008</v>
      </c>
      <c r="N977" s="51">
        <v>0.14654186666496533</v>
      </c>
      <c r="O977" s="209" t="s">
        <v>4942</v>
      </c>
      <c r="P977" s="30" t="s">
        <v>4748</v>
      </c>
      <c r="Q977" s="27" t="s">
        <v>2001</v>
      </c>
      <c r="R977" s="30">
        <v>49925.144711000001</v>
      </c>
      <c r="S977" s="27" t="s">
        <v>2001</v>
      </c>
      <c r="T977" s="30" t="s">
        <v>4748</v>
      </c>
      <c r="U977" s="210" t="s">
        <v>4748</v>
      </c>
      <c r="V977" s="30" t="s">
        <v>4748</v>
      </c>
      <c r="W977" s="32" t="s">
        <v>2001</v>
      </c>
      <c r="X977" s="30">
        <v>800.12321699999995</v>
      </c>
      <c r="Y977" s="32" t="s">
        <v>2001</v>
      </c>
      <c r="Z977" s="30" t="s">
        <v>4748</v>
      </c>
      <c r="AA977" s="211" t="s">
        <v>4748</v>
      </c>
      <c r="AB977" s="30" t="s">
        <v>4748</v>
      </c>
      <c r="AC977" s="27" t="s">
        <v>2001</v>
      </c>
      <c r="AD977" s="30">
        <v>667</v>
      </c>
      <c r="AE977" s="27" t="s">
        <v>2001</v>
      </c>
      <c r="AF977" s="30" t="s">
        <v>4748</v>
      </c>
      <c r="AG977" s="210" t="s">
        <v>4748</v>
      </c>
      <c r="AH977" s="25" t="s">
        <v>4748</v>
      </c>
      <c r="AI977" s="25" t="s">
        <v>4748</v>
      </c>
      <c r="AJ977" s="25" t="s">
        <v>4748</v>
      </c>
      <c r="AK977" s="25" t="s">
        <v>4748</v>
      </c>
      <c r="AL977" s="25" t="s">
        <v>4748</v>
      </c>
      <c r="AM977" s="25" t="s">
        <v>4748</v>
      </c>
      <c r="AN977" s="49" t="s">
        <v>4748</v>
      </c>
      <c r="AO977" s="49">
        <v>19.122712793852958</v>
      </c>
      <c r="AP977" s="49" t="s">
        <v>4748</v>
      </c>
      <c r="AQ977" s="49" t="s">
        <v>4748</v>
      </c>
      <c r="AR977" s="49">
        <v>0</v>
      </c>
      <c r="AS977" s="49" t="s">
        <v>4748</v>
      </c>
      <c r="AT977" s="28" t="s">
        <v>4748</v>
      </c>
      <c r="AU977" s="28" t="s">
        <v>4748</v>
      </c>
      <c r="AV977" s="28" t="s">
        <v>4748</v>
      </c>
    </row>
    <row r="978" spans="1:48" x14ac:dyDescent="0.25">
      <c r="A978" s="162">
        <v>975</v>
      </c>
      <c r="B978" s="3" t="s">
        <v>3331</v>
      </c>
      <c r="C978" s="3" t="s">
        <v>2176</v>
      </c>
      <c r="D978" s="6">
        <v>14000</v>
      </c>
      <c r="E978" s="171">
        <v>0</v>
      </c>
      <c r="F978" s="171">
        <v>40</v>
      </c>
      <c r="G978" s="171">
        <v>47.36842</v>
      </c>
      <c r="H978" s="6">
        <v>93399138000</v>
      </c>
      <c r="I978" s="154">
        <v>6.67136</v>
      </c>
      <c r="J978" s="154">
        <v>34.357080000000003</v>
      </c>
      <c r="K978" s="6">
        <v>5</v>
      </c>
      <c r="L978" s="6">
        <v>70000</v>
      </c>
      <c r="M978" s="154">
        <v>13.071895424836601</v>
      </c>
      <c r="N978" s="154">
        <v>0.67684410134928441</v>
      </c>
      <c r="O978" s="154" t="s">
        <v>4942</v>
      </c>
      <c r="P978" s="172">
        <v>189896.567305</v>
      </c>
      <c r="Q978" s="168">
        <v>-8.4298259279598664E-2</v>
      </c>
      <c r="R978" s="172">
        <v>218774.19446999999</v>
      </c>
      <c r="S978" s="168">
        <v>0.15207029581855758</v>
      </c>
      <c r="T978" s="172" t="s">
        <v>4748</v>
      </c>
      <c r="U978" s="168" t="s">
        <v>4748</v>
      </c>
      <c r="V978" s="172">
        <v>4783.8158139999996</v>
      </c>
      <c r="W978" s="173">
        <v>0.36157979194980405</v>
      </c>
      <c r="X978" s="172">
        <v>5919.6225640000002</v>
      </c>
      <c r="Y978" s="173">
        <v>0.23742693994949038</v>
      </c>
      <c r="Z978" s="172" t="s">
        <v>4748</v>
      </c>
      <c r="AA978" s="173" t="s">
        <v>4748</v>
      </c>
      <c r="AB978" s="172">
        <v>717</v>
      </c>
      <c r="AC978" s="168">
        <v>0.36053130929791277</v>
      </c>
      <c r="AD978" s="172">
        <v>887</v>
      </c>
      <c r="AE978" s="168">
        <v>0.23709902370990243</v>
      </c>
      <c r="AF978" s="172" t="s">
        <v>4748</v>
      </c>
      <c r="AG978" s="168" t="s">
        <v>4748</v>
      </c>
      <c r="AH978" s="171">
        <v>2.4963580176164228</v>
      </c>
      <c r="AI978" s="171">
        <v>3.1843915141316117</v>
      </c>
      <c r="AJ978" s="171" t="s">
        <v>4748</v>
      </c>
      <c r="AK978" s="171">
        <v>3.5511186142909685</v>
      </c>
      <c r="AL978" s="171">
        <v>4.3359874306092054</v>
      </c>
      <c r="AM978" s="171" t="s">
        <v>4748</v>
      </c>
      <c r="AN978" s="170">
        <v>35.07623054292366</v>
      </c>
      <c r="AO978" s="170">
        <v>30.932383233745476</v>
      </c>
      <c r="AP978" s="170" t="s">
        <v>4748</v>
      </c>
      <c r="AQ978" s="170">
        <v>7.4149161135282871</v>
      </c>
      <c r="AR978" s="170">
        <v>5.147719341769327</v>
      </c>
      <c r="AS978" s="170" t="s">
        <v>4748</v>
      </c>
      <c r="AT978" s="6">
        <v>600</v>
      </c>
      <c r="AU978" s="6">
        <v>800</v>
      </c>
      <c r="AV978" s="6" t="s">
        <v>4748</v>
      </c>
    </row>
    <row r="979" spans="1:48" x14ac:dyDescent="0.25">
      <c r="A979" s="162">
        <v>976</v>
      </c>
      <c r="B979" s="3" t="s">
        <v>529</v>
      </c>
      <c r="C979" s="3" t="s">
        <v>694</v>
      </c>
      <c r="D979" s="28">
        <v>5700</v>
      </c>
      <c r="E979" s="25">
        <v>-5</v>
      </c>
      <c r="F979" s="25">
        <v>-3.389831</v>
      </c>
      <c r="G979" s="25">
        <v>-5</v>
      </c>
      <c r="H979" s="28">
        <v>31737600000</v>
      </c>
      <c r="I979" s="51">
        <v>5.5679999999999996</v>
      </c>
      <c r="J979" s="51">
        <v>47.546550000000003</v>
      </c>
      <c r="K979" s="28">
        <v>5400</v>
      </c>
      <c r="L979" s="28">
        <v>31340000</v>
      </c>
      <c r="M979" s="51">
        <v>5.3560384712065439</v>
      </c>
      <c r="N979" s="51">
        <v>0.35409763977874575</v>
      </c>
      <c r="O979" s="51">
        <v>0.37806810000000002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9">
        <v>8.5396672311538246</v>
      </c>
      <c r="AO979" s="49">
        <v>11.840816209751203</v>
      </c>
      <c r="AP979" s="49">
        <v>11.926533369346249</v>
      </c>
      <c r="AQ979" s="49">
        <v>0</v>
      </c>
      <c r="AR979" s="49">
        <v>69.730060793477591</v>
      </c>
      <c r="AS979" s="49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62">
        <v>977</v>
      </c>
      <c r="B980" s="3" t="s">
        <v>3334</v>
      </c>
      <c r="C980" s="3" t="s">
        <v>2176</v>
      </c>
      <c r="D980" s="28">
        <v>3600</v>
      </c>
      <c r="E980" s="25">
        <v>9.0909089999999999</v>
      </c>
      <c r="F980" s="25">
        <v>5.8823530000000002</v>
      </c>
      <c r="G980" s="25">
        <v>-47.826090000000001</v>
      </c>
      <c r="H980" s="28">
        <v>36000000000</v>
      </c>
      <c r="I980" s="51">
        <v>10</v>
      </c>
      <c r="J980" s="51">
        <v>49.499000000000002</v>
      </c>
      <c r="K980" s="28">
        <v>575</v>
      </c>
      <c r="L980" s="28">
        <v>1873000</v>
      </c>
      <c r="M980" s="51">
        <v>7.3619631901840492</v>
      </c>
      <c r="N980" s="51">
        <v>0.32465748336752204</v>
      </c>
      <c r="O980" s="51" t="s">
        <v>4942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9">
        <v>4.3952855479991726</v>
      </c>
      <c r="AO980" s="49">
        <v>3.4151283010501521</v>
      </c>
      <c r="AP980" s="49">
        <v>4.7207272577761916</v>
      </c>
      <c r="AQ980" s="49">
        <v>10.858039652591483</v>
      </c>
      <c r="AR980" s="49">
        <v>79.355064259026591</v>
      </c>
      <c r="AS980" s="49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62">
        <v>978</v>
      </c>
      <c r="B981" s="3" t="s">
        <v>4886</v>
      </c>
      <c r="C981" s="3" t="s">
        <v>2176</v>
      </c>
      <c r="D981" s="28" t="s">
        <v>4942</v>
      </c>
      <c r="E981" s="25" t="s">
        <v>4942</v>
      </c>
      <c r="F981" s="25" t="s">
        <v>4942</v>
      </c>
      <c r="G981" s="25" t="s">
        <v>4942</v>
      </c>
      <c r="H981" s="28" t="s">
        <v>4942</v>
      </c>
      <c r="I981" s="51">
        <v>3.89845</v>
      </c>
      <c r="J981" s="51">
        <v>96.781360000000006</v>
      </c>
      <c r="K981" s="28">
        <v>0</v>
      </c>
      <c r="L981" s="28" t="s">
        <v>4942</v>
      </c>
      <c r="M981" s="51" t="s">
        <v>4942</v>
      </c>
      <c r="N981" s="51" t="s">
        <v>4942</v>
      </c>
      <c r="O981" s="51" t="s">
        <v>4942</v>
      </c>
      <c r="P981" s="30" t="s">
        <v>2001</v>
      </c>
      <c r="Q981" s="27" t="s">
        <v>2001</v>
      </c>
      <c r="R981" s="30" t="s">
        <v>2001</v>
      </c>
      <c r="S981" s="27" t="s">
        <v>2001</v>
      </c>
      <c r="T981" s="30" t="s">
        <v>2001</v>
      </c>
      <c r="U981" s="27" t="s">
        <v>2001</v>
      </c>
      <c r="V981" s="30" t="s">
        <v>2001</v>
      </c>
      <c r="W981" s="32" t="s">
        <v>2001</v>
      </c>
      <c r="X981" s="30" t="s">
        <v>2001</v>
      </c>
      <c r="Y981" s="32" t="s">
        <v>2001</v>
      </c>
      <c r="Z981" s="30" t="s">
        <v>2001</v>
      </c>
      <c r="AA981" s="32" t="s">
        <v>2001</v>
      </c>
      <c r="AB981" s="30" t="s">
        <v>2001</v>
      </c>
      <c r="AC981" s="27" t="s">
        <v>2001</v>
      </c>
      <c r="AD981" s="30" t="s">
        <v>2001</v>
      </c>
      <c r="AE981" s="27" t="s">
        <v>2001</v>
      </c>
      <c r="AF981" s="30" t="s">
        <v>2001</v>
      </c>
      <c r="AG981" s="27" t="s">
        <v>2001</v>
      </c>
      <c r="AH981" s="25" t="s">
        <v>2001</v>
      </c>
      <c r="AI981" s="25" t="s">
        <v>2001</v>
      </c>
      <c r="AJ981" s="25" t="s">
        <v>2001</v>
      </c>
      <c r="AK981" s="25" t="s">
        <v>2001</v>
      </c>
      <c r="AL981" s="25" t="s">
        <v>2001</v>
      </c>
      <c r="AM981" s="25" t="s">
        <v>2001</v>
      </c>
      <c r="AN981" s="49" t="s">
        <v>2001</v>
      </c>
      <c r="AO981" s="49" t="s">
        <v>2001</v>
      </c>
      <c r="AP981" s="49" t="s">
        <v>2001</v>
      </c>
      <c r="AQ981" s="49" t="s">
        <v>2001</v>
      </c>
      <c r="AR981" s="49" t="s">
        <v>2001</v>
      </c>
      <c r="AS981" s="49" t="s">
        <v>2001</v>
      </c>
      <c r="AT981" s="28" t="s">
        <v>2001</v>
      </c>
      <c r="AU981" s="28" t="s">
        <v>2001</v>
      </c>
      <c r="AV981" s="28" t="s">
        <v>2001</v>
      </c>
    </row>
    <row r="982" spans="1:48" x14ac:dyDescent="0.25">
      <c r="A982" s="162">
        <v>979</v>
      </c>
      <c r="B982" s="3" t="s">
        <v>530</v>
      </c>
      <c r="C982" s="3" t="s">
        <v>694</v>
      </c>
      <c r="D982" s="28">
        <v>3100</v>
      </c>
      <c r="E982" s="25">
        <v>-13.88889</v>
      </c>
      <c r="F982" s="25">
        <v>0</v>
      </c>
      <c r="G982" s="25">
        <v>0</v>
      </c>
      <c r="H982" s="28">
        <v>114293280000</v>
      </c>
      <c r="I982" s="51">
        <v>36.8688</v>
      </c>
      <c r="J982" s="51">
        <v>49.924050000000001</v>
      </c>
      <c r="K982" s="28">
        <v>3750</v>
      </c>
      <c r="L982" s="28">
        <v>12646500</v>
      </c>
      <c r="M982" s="51">
        <v>9.2036958764936703</v>
      </c>
      <c r="N982" s="51">
        <v>0.50418697139500568</v>
      </c>
      <c r="O982" s="51">
        <v>0.49443120000000002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9">
        <v>11.694018485716029</v>
      </c>
      <c r="AO982" s="49">
        <v>-118.58973764209328</v>
      </c>
      <c r="AP982" s="49">
        <v>9.1000348680407299</v>
      </c>
      <c r="AQ982" s="49">
        <v>0</v>
      </c>
      <c r="AR982" s="49">
        <v>0</v>
      </c>
      <c r="AS982" s="49">
        <v>0</v>
      </c>
      <c r="AT982" s="28">
        <v>0</v>
      </c>
      <c r="AU982" s="28">
        <v>0</v>
      </c>
      <c r="AV982" s="28" t="s">
        <v>4748</v>
      </c>
    </row>
    <row r="983" spans="1:48" x14ac:dyDescent="0.25">
      <c r="A983" s="162">
        <v>980</v>
      </c>
      <c r="B983" s="3" t="s">
        <v>3337</v>
      </c>
      <c r="C983" s="3" t="s">
        <v>2176</v>
      </c>
      <c r="D983" s="6">
        <v>600</v>
      </c>
      <c r="E983" s="171">
        <v>50</v>
      </c>
      <c r="F983" s="171">
        <v>20</v>
      </c>
      <c r="G983" s="171">
        <v>20</v>
      </c>
      <c r="H983" s="6">
        <v>13107600000</v>
      </c>
      <c r="I983" s="154">
        <v>21.846</v>
      </c>
      <c r="J983" s="154">
        <v>77.090270000000004</v>
      </c>
      <c r="K983" s="6">
        <v>12895</v>
      </c>
      <c r="L983" s="6">
        <v>7194000</v>
      </c>
      <c r="M983" s="154">
        <v>8.4507042253521121</v>
      </c>
      <c r="N983" s="154" t="s">
        <v>4942</v>
      </c>
      <c r="O983" s="154">
        <v>0.22554289999999999</v>
      </c>
      <c r="P983" s="172">
        <v>110037.676741</v>
      </c>
      <c r="Q983" s="168">
        <v>-0.71014568619329888</v>
      </c>
      <c r="R983" s="172">
        <v>2380.6085269999999</v>
      </c>
      <c r="S983" s="168">
        <v>-0.97836551445371456</v>
      </c>
      <c r="T983" s="172">
        <v>1912.061991</v>
      </c>
      <c r="U983" s="168">
        <v>-0.19681796930739123</v>
      </c>
      <c r="V983" s="172">
        <v>-27986.290428</v>
      </c>
      <c r="W983" s="173">
        <v>3.9167568733517566E-2</v>
      </c>
      <c r="X983" s="172">
        <v>-28629.601139999999</v>
      </c>
      <c r="Y983" s="173">
        <v>2.2986637462904858E-2</v>
      </c>
      <c r="Z983" s="172">
        <v>1559.175242</v>
      </c>
      <c r="AA983" s="173">
        <v>-1.0544602502275726</v>
      </c>
      <c r="AB983" s="172">
        <v>-1281</v>
      </c>
      <c r="AC983" s="168">
        <v>3.8929440389294356E-2</v>
      </c>
      <c r="AD983" s="172">
        <v>-1311</v>
      </c>
      <c r="AE983" s="168">
        <v>2.3419203747072626E-2</v>
      </c>
      <c r="AF983" s="172">
        <v>71</v>
      </c>
      <c r="AG983" s="168">
        <v>-1.0541571319603356</v>
      </c>
      <c r="AH983" s="171">
        <v>-2.911441258478181</v>
      </c>
      <c r="AI983" s="171">
        <v>-4.1252337768387735</v>
      </c>
      <c r="AJ983" s="171">
        <v>0.23319173723581546</v>
      </c>
      <c r="AK983" s="171" t="s">
        <v>4748</v>
      </c>
      <c r="AL983" s="171" t="s">
        <v>4748</v>
      </c>
      <c r="AM983" s="171" t="s">
        <v>4748</v>
      </c>
      <c r="AN983" s="170">
        <v>12.132537358475204</v>
      </c>
      <c r="AO983" s="170">
        <v>65.134642651811347</v>
      </c>
      <c r="AP983" s="170">
        <v>74.908106888883808</v>
      </c>
      <c r="AQ983" s="170" t="s">
        <v>4748</v>
      </c>
      <c r="AR983" s="170" t="s">
        <v>4748</v>
      </c>
      <c r="AS983" s="170" t="s">
        <v>4748</v>
      </c>
      <c r="AT983" s="6">
        <v>0</v>
      </c>
      <c r="AU983" s="6">
        <v>0</v>
      </c>
      <c r="AV983" s="6">
        <v>0</v>
      </c>
    </row>
    <row r="984" spans="1:48" x14ac:dyDescent="0.25">
      <c r="A984" s="162">
        <v>981</v>
      </c>
      <c r="B984" s="3" t="s">
        <v>531</v>
      </c>
      <c r="C984" s="3" t="s">
        <v>694</v>
      </c>
      <c r="D984" s="28">
        <v>19100</v>
      </c>
      <c r="E984" s="25">
        <v>-8.1730769999999993</v>
      </c>
      <c r="F984" s="25">
        <v>24.025970000000001</v>
      </c>
      <c r="G984" s="25">
        <v>25.657889999999998</v>
      </c>
      <c r="H984" s="28">
        <v>412559961800</v>
      </c>
      <c r="I984" s="51">
        <v>21.599999999999998</v>
      </c>
      <c r="J984" s="51">
        <v>47.064619999999998</v>
      </c>
      <c r="K984" s="28">
        <v>413491.5</v>
      </c>
      <c r="L984" s="28">
        <v>8284321000</v>
      </c>
      <c r="M984" s="51" t="s">
        <v>4942</v>
      </c>
      <c r="N984" s="51">
        <v>0.96598060941910902</v>
      </c>
      <c r="O984" s="51">
        <v>1.303194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9">
        <v>12.841877673029256</v>
      </c>
      <c r="AO984" s="49">
        <v>-1127.4235730443097</v>
      </c>
      <c r="AP984" s="49">
        <v>-41.121099376893589</v>
      </c>
      <c r="AQ984" s="49">
        <v>6.5322117188187079</v>
      </c>
      <c r="AR984" s="49">
        <v>0</v>
      </c>
      <c r="AS984" s="49">
        <v>0</v>
      </c>
      <c r="AT984" s="28">
        <v>0</v>
      </c>
      <c r="AU984" s="28" t="s">
        <v>4748</v>
      </c>
      <c r="AV984" s="28">
        <v>0</v>
      </c>
    </row>
    <row r="985" spans="1:48" x14ac:dyDescent="0.25">
      <c r="A985" s="162">
        <v>982</v>
      </c>
      <c r="B985" s="3" t="s">
        <v>532</v>
      </c>
      <c r="C985" s="3" t="s">
        <v>694</v>
      </c>
      <c r="D985" s="28">
        <v>6800</v>
      </c>
      <c r="E985" s="25">
        <v>-9.3333329999999997</v>
      </c>
      <c r="F985" s="25">
        <v>13.33333</v>
      </c>
      <c r="G985" s="25">
        <v>13.33333</v>
      </c>
      <c r="H985" s="28">
        <v>340000000000</v>
      </c>
      <c r="I985" s="51">
        <v>50</v>
      </c>
      <c r="J985" s="51">
        <v>63.99391</v>
      </c>
      <c r="K985" s="28">
        <v>342404.4</v>
      </c>
      <c r="L985" s="28">
        <v>2519376000</v>
      </c>
      <c r="M985" s="51">
        <v>16.965456210473448</v>
      </c>
      <c r="N985" s="51">
        <v>0.44255583590943259</v>
      </c>
      <c r="O985" s="51">
        <v>1.1099460000000001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9">
        <v>14.286667973702416</v>
      </c>
      <c r="AO985" s="49">
        <v>7.8812870911890816</v>
      </c>
      <c r="AP985" s="49">
        <v>7.0547674995486087</v>
      </c>
      <c r="AQ985" s="49">
        <v>30.99547963603343</v>
      </c>
      <c r="AR985" s="49">
        <v>50.086183381171146</v>
      </c>
      <c r="AS985" s="49">
        <v>68.956687246694514</v>
      </c>
      <c r="AT985" s="28">
        <v>1400</v>
      </c>
      <c r="AU985" s="28">
        <v>800</v>
      </c>
      <c r="AV985" s="28" t="s">
        <v>4748</v>
      </c>
    </row>
    <row r="986" spans="1:48" x14ac:dyDescent="0.25">
      <c r="A986" s="162">
        <v>983</v>
      </c>
      <c r="B986" s="3" t="s">
        <v>215</v>
      </c>
      <c r="C986" s="3" t="s">
        <v>1</v>
      </c>
      <c r="D986" s="28">
        <v>19200</v>
      </c>
      <c r="E986" s="25">
        <v>-1.538462</v>
      </c>
      <c r="F986" s="25">
        <v>17.791409999999999</v>
      </c>
      <c r="G986" s="25">
        <v>30.16949</v>
      </c>
      <c r="H986" s="28">
        <v>7350723072000.001</v>
      </c>
      <c r="I986" s="51">
        <v>382.85019999999997</v>
      </c>
      <c r="J986" s="51">
        <v>49.428330000000003</v>
      </c>
      <c r="K986" s="28">
        <v>3465688</v>
      </c>
      <c r="L986" s="28">
        <v>67032100000</v>
      </c>
      <c r="M986" s="51">
        <v>21.6381345215379</v>
      </c>
      <c r="N986" s="51">
        <v>0.54303302697676092</v>
      </c>
      <c r="O986" s="51">
        <v>1.4762949999999999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9">
        <v>22.093077504472902</v>
      </c>
      <c r="AO986" s="49">
        <v>15.53116976869503</v>
      </c>
      <c r="AP986" s="49">
        <v>4.9316340727624031</v>
      </c>
      <c r="AQ986" s="49">
        <v>48.039646794857653</v>
      </c>
      <c r="AR986" s="49">
        <v>40.379563426012709</v>
      </c>
      <c r="AS986" s="49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62">
        <v>984</v>
      </c>
      <c r="B987" s="3" t="s">
        <v>533</v>
      </c>
      <c r="C987" s="3" t="s">
        <v>694</v>
      </c>
      <c r="D987" s="6">
        <v>3700</v>
      </c>
      <c r="E987" s="171">
        <v>-9.7560979999999997</v>
      </c>
      <c r="F987" s="171">
        <v>-7.5</v>
      </c>
      <c r="G987" s="171">
        <v>-47.887320000000003</v>
      </c>
      <c r="H987" s="6">
        <v>92500000000</v>
      </c>
      <c r="I987" s="154">
        <v>25</v>
      </c>
      <c r="J987" s="154">
        <v>59.331690000000002</v>
      </c>
      <c r="K987" s="6">
        <v>8100</v>
      </c>
      <c r="L987" s="6">
        <v>32348000</v>
      </c>
      <c r="M987" s="154">
        <v>38.106127129496549</v>
      </c>
      <c r="N987" s="154">
        <v>0.30851290144945259</v>
      </c>
      <c r="O987" s="154">
        <v>0.87408969999999997</v>
      </c>
      <c r="P987" s="172">
        <v>810902.60571000003</v>
      </c>
      <c r="Q987" s="168">
        <v>0.24569398335960546</v>
      </c>
      <c r="R987" s="172">
        <v>1053078.0104459999</v>
      </c>
      <c r="S987" s="168">
        <v>0.29864918799213735</v>
      </c>
      <c r="T987" s="172">
        <v>1589460.789531</v>
      </c>
      <c r="U987" s="168">
        <v>0.50934762075017692</v>
      </c>
      <c r="V987" s="172">
        <v>34012.510115999998</v>
      </c>
      <c r="W987" s="173">
        <v>0.36503514716976371</v>
      </c>
      <c r="X987" s="172">
        <v>29641.857443000001</v>
      </c>
      <c r="Y987" s="173">
        <v>-0.12850132666168546</v>
      </c>
      <c r="Z987" s="172">
        <v>20143.682973999999</v>
      </c>
      <c r="AA987" s="173">
        <v>-0.32043115001361089</v>
      </c>
      <c r="AB987" s="172">
        <v>1240</v>
      </c>
      <c r="AC987" s="168">
        <v>0.33909287257019449</v>
      </c>
      <c r="AD987" s="172">
        <v>1106</v>
      </c>
      <c r="AE987" s="168">
        <v>-0.10806451612903223</v>
      </c>
      <c r="AF987" s="172">
        <v>698</v>
      </c>
      <c r="AG987" s="168">
        <v>-0.36889692585895117</v>
      </c>
      <c r="AH987" s="171">
        <v>3.5727237392659137</v>
      </c>
      <c r="AI987" s="171">
        <v>2.4291742333532178</v>
      </c>
      <c r="AJ987" s="171">
        <v>1.3599206156928212</v>
      </c>
      <c r="AK987" s="171">
        <v>9.5644940975715844</v>
      </c>
      <c r="AL987" s="171">
        <v>8.7564756353129347</v>
      </c>
      <c r="AM987" s="171">
        <v>5.7093494167940673</v>
      </c>
      <c r="AN987" s="170">
        <v>15.758810104588639</v>
      </c>
      <c r="AO987" s="170">
        <v>14.275953940898367</v>
      </c>
      <c r="AP987" s="170">
        <v>9.7552322461979095</v>
      </c>
      <c r="AQ987" s="170">
        <v>93.881970425870492</v>
      </c>
      <c r="AR987" s="170">
        <v>182.05673975685531</v>
      </c>
      <c r="AS987" s="170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62">
        <v>985</v>
      </c>
      <c r="B988" s="3" t="s">
        <v>534</v>
      </c>
      <c r="C988" s="3" t="s">
        <v>694</v>
      </c>
      <c r="D988" s="28">
        <v>8000</v>
      </c>
      <c r="E988" s="25">
        <v>-1.2345680000000001</v>
      </c>
      <c r="F988" s="25">
        <v>1.2658229999999999</v>
      </c>
      <c r="G988" s="25">
        <v>-6.9767440000000001</v>
      </c>
      <c r="H988" s="28">
        <v>221758800000.00003</v>
      </c>
      <c r="I988" s="51">
        <v>27.719849999999997</v>
      </c>
      <c r="J988" s="51">
        <v>63.867289999999997</v>
      </c>
      <c r="K988" s="28">
        <v>21590</v>
      </c>
      <c r="L988" s="28">
        <v>175043000</v>
      </c>
      <c r="M988" s="51">
        <v>15.412772890489174</v>
      </c>
      <c r="N988" s="51">
        <v>0.54488931119911244</v>
      </c>
      <c r="O988" s="51">
        <v>0.76263979999999998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9">
        <v>5.1845742907043473</v>
      </c>
      <c r="AO988" s="49">
        <v>14.904682831238759</v>
      </c>
      <c r="AP988" s="49">
        <v>14.160090472089548</v>
      </c>
      <c r="AQ988" s="49">
        <v>101.12805716194364</v>
      </c>
      <c r="AR988" s="49">
        <v>74.923810300896676</v>
      </c>
      <c r="AS988" s="49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62">
        <v>986</v>
      </c>
      <c r="B989" s="3" t="s">
        <v>3340</v>
      </c>
      <c r="C989" s="3" t="s">
        <v>2176</v>
      </c>
      <c r="D989" s="6">
        <v>1300</v>
      </c>
      <c r="E989" s="171">
        <v>8.3333329999999997</v>
      </c>
      <c r="F989" s="171">
        <v>-13.33333</v>
      </c>
      <c r="G989" s="171">
        <v>8.3333329999999997</v>
      </c>
      <c r="H989" s="6">
        <v>27300000000</v>
      </c>
      <c r="I989" s="154">
        <v>21</v>
      </c>
      <c r="J989" s="154">
        <v>64</v>
      </c>
      <c r="K989" s="6">
        <v>25</v>
      </c>
      <c r="L989" s="6">
        <v>31000</v>
      </c>
      <c r="M989" s="154" t="s">
        <v>4942</v>
      </c>
      <c r="N989" s="154">
        <v>0.20569948271150318</v>
      </c>
      <c r="O989" s="154" t="s">
        <v>4942</v>
      </c>
      <c r="P989" s="172" t="s">
        <v>4748</v>
      </c>
      <c r="Q989" s="168" t="s">
        <v>2001</v>
      </c>
      <c r="R989" s="172">
        <v>44791.157211999998</v>
      </c>
      <c r="S989" s="168" t="s">
        <v>2001</v>
      </c>
      <c r="T989" s="172">
        <v>122743.771542</v>
      </c>
      <c r="U989" s="168">
        <v>1.7403572308043813</v>
      </c>
      <c r="V989" s="172" t="s">
        <v>4748</v>
      </c>
      <c r="W989" s="173" t="s">
        <v>2001</v>
      </c>
      <c r="X989" s="172">
        <v>1033.8112510000001</v>
      </c>
      <c r="Y989" s="173" t="s">
        <v>2001</v>
      </c>
      <c r="Z989" s="172">
        <v>-4986.8676729999997</v>
      </c>
      <c r="AA989" s="173">
        <v>-5.8237699755890926</v>
      </c>
      <c r="AB989" s="172" t="s">
        <v>4748</v>
      </c>
      <c r="AC989" s="168" t="s">
        <v>2001</v>
      </c>
      <c r="AD989" s="172">
        <v>49</v>
      </c>
      <c r="AE989" s="168" t="s">
        <v>2001</v>
      </c>
      <c r="AF989" s="172">
        <v>-237</v>
      </c>
      <c r="AG989" s="168">
        <v>-5.8367346938775508</v>
      </c>
      <c r="AH989" s="171" t="s">
        <v>4748</v>
      </c>
      <c r="AI989" s="171" t="s">
        <v>4748</v>
      </c>
      <c r="AJ989" s="171">
        <v>-0.76814763874159986</v>
      </c>
      <c r="AK989" s="171" t="s">
        <v>4748</v>
      </c>
      <c r="AL989" s="171" t="s">
        <v>4748</v>
      </c>
      <c r="AM989" s="171">
        <v>-3.6882028576455812</v>
      </c>
      <c r="AN989" s="170" t="s">
        <v>4748</v>
      </c>
      <c r="AO989" s="170">
        <v>16.454019142924746</v>
      </c>
      <c r="AP989" s="170">
        <v>10.66018300612731</v>
      </c>
      <c r="AQ989" s="170" t="s">
        <v>4748</v>
      </c>
      <c r="AR989" s="170">
        <v>225.02258996019805</v>
      </c>
      <c r="AS989" s="170">
        <v>233.47780224399366</v>
      </c>
      <c r="AT989" s="6" t="s">
        <v>4748</v>
      </c>
      <c r="AU989" s="6" t="s">
        <v>4748</v>
      </c>
      <c r="AV989" s="6">
        <v>0</v>
      </c>
    </row>
    <row r="990" spans="1:48" x14ac:dyDescent="0.25">
      <c r="A990" s="162">
        <v>987</v>
      </c>
      <c r="B990" s="3" t="s">
        <v>535</v>
      </c>
      <c r="C990" s="3" t="s">
        <v>694</v>
      </c>
      <c r="D990" s="28">
        <v>41000</v>
      </c>
      <c r="E990" s="25">
        <v>3.5353539999999999</v>
      </c>
      <c r="F990" s="25">
        <v>25</v>
      </c>
      <c r="G990" s="25">
        <v>24.242419999999999</v>
      </c>
      <c r="H990" s="28">
        <v>9475467647000</v>
      </c>
      <c r="I990" s="51">
        <v>231.10899999999998</v>
      </c>
      <c r="J990" s="51">
        <v>10.550319999999999</v>
      </c>
      <c r="K990" s="28">
        <v>166269.79999999999</v>
      </c>
      <c r="L990" s="28">
        <v>6629907000</v>
      </c>
      <c r="M990" s="51">
        <v>16.670656849373774</v>
      </c>
      <c r="N990" s="51">
        <v>1.3634530101540618</v>
      </c>
      <c r="O990" s="51">
        <v>0.81317839999999997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9" t="s">
        <v>4748</v>
      </c>
      <c r="AO990" s="49" t="s">
        <v>4748</v>
      </c>
      <c r="AP990" s="49" t="s">
        <v>4748</v>
      </c>
      <c r="AQ990" s="49">
        <v>4.7520305999215369</v>
      </c>
      <c r="AR990" s="49">
        <v>0</v>
      </c>
      <c r="AS990" s="49">
        <v>6.9668983029527842</v>
      </c>
      <c r="AT990" s="28">
        <v>2000</v>
      </c>
      <c r="AU990" s="28">
        <v>2000</v>
      </c>
      <c r="AV990" s="28" t="s">
        <v>4748</v>
      </c>
    </row>
    <row r="991" spans="1:48" x14ac:dyDescent="0.25">
      <c r="A991" s="162">
        <v>988</v>
      </c>
      <c r="B991" s="3" t="s">
        <v>536</v>
      </c>
      <c r="C991" s="3" t="s">
        <v>694</v>
      </c>
      <c r="D991" s="28">
        <v>1800</v>
      </c>
      <c r="E991" s="25">
        <v>0</v>
      </c>
      <c r="F991" s="25">
        <v>5.8823530000000002</v>
      </c>
      <c r="G991" s="25">
        <v>-5.2631579999999998</v>
      </c>
      <c r="H991" s="28">
        <v>90000000000</v>
      </c>
      <c r="I991" s="51">
        <v>50</v>
      </c>
      <c r="J991" s="51">
        <v>89.931979999999996</v>
      </c>
      <c r="K991" s="28">
        <v>23725</v>
      </c>
      <c r="L991" s="28">
        <v>41103000</v>
      </c>
      <c r="M991" s="51">
        <v>2.6263813463634458</v>
      </c>
      <c r="N991" s="51">
        <v>0.35583098314828215</v>
      </c>
      <c r="O991" s="51">
        <v>0.40085470000000001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9">
        <v>16.125692742605612</v>
      </c>
      <c r="AO991" s="49">
        <v>-106.22290313194588</v>
      </c>
      <c r="AP991" s="49">
        <v>-15.886391610710394</v>
      </c>
      <c r="AQ991" s="49">
        <v>11.61972806343017</v>
      </c>
      <c r="AR991" s="49">
        <v>9.2032943514638816</v>
      </c>
      <c r="AS991" s="49">
        <v>0</v>
      </c>
      <c r="AT991" s="28">
        <v>0</v>
      </c>
      <c r="AU991" s="28">
        <v>0</v>
      </c>
      <c r="AV991" s="28" t="s">
        <v>4748</v>
      </c>
    </row>
    <row r="992" spans="1:48" x14ac:dyDescent="0.25">
      <c r="A992" s="162">
        <v>989</v>
      </c>
      <c r="B992" s="3" t="s">
        <v>3343</v>
      </c>
      <c r="C992" s="3" t="s">
        <v>2176</v>
      </c>
      <c r="D992" s="28">
        <v>10000</v>
      </c>
      <c r="E992" s="25">
        <v>0</v>
      </c>
      <c r="F992" s="25">
        <v>4.1666670000000003</v>
      </c>
      <c r="G992" s="25">
        <v>-9.0909089999999999</v>
      </c>
      <c r="H992" s="28">
        <v>386385999999.99994</v>
      </c>
      <c r="I992" s="51">
        <v>38.638599999999997</v>
      </c>
      <c r="J992" s="51">
        <v>84.684079999999994</v>
      </c>
      <c r="K992" s="28">
        <v>25075</v>
      </c>
      <c r="L992" s="28">
        <v>250594500</v>
      </c>
      <c r="M992" s="51">
        <v>11.337868480725623</v>
      </c>
      <c r="N992" s="51">
        <v>0.88955397740916331</v>
      </c>
      <c r="O992" s="51">
        <v>0.5516356</v>
      </c>
      <c r="P992" s="30">
        <v>860289.04577700002</v>
      </c>
      <c r="Q992" s="27" t="s">
        <v>2001</v>
      </c>
      <c r="R992" s="30" t="s">
        <v>4748</v>
      </c>
      <c r="S992" s="27" t="s">
        <v>2001</v>
      </c>
      <c r="T992" s="30">
        <v>898010.402122</v>
      </c>
      <c r="U992" s="27" t="s">
        <v>4748</v>
      </c>
      <c r="V992" s="30">
        <v>14098.852392000001</v>
      </c>
      <c r="W992" s="32" t="s">
        <v>2001</v>
      </c>
      <c r="X992" s="30" t="s">
        <v>4748</v>
      </c>
      <c r="Y992" s="32" t="s">
        <v>2001</v>
      </c>
      <c r="Z992" s="30">
        <v>28192.982444000001</v>
      </c>
      <c r="AA992" s="32" t="s">
        <v>4748</v>
      </c>
      <c r="AB992" s="30">
        <v>302</v>
      </c>
      <c r="AC992" s="27" t="s">
        <v>2001</v>
      </c>
      <c r="AD992" s="30" t="s">
        <v>4748</v>
      </c>
      <c r="AE992" s="27" t="s">
        <v>2001</v>
      </c>
      <c r="AF992" s="30">
        <v>730</v>
      </c>
      <c r="AG992" s="27" t="s">
        <v>4748</v>
      </c>
      <c r="AH992" s="25" t="s">
        <v>4748</v>
      </c>
      <c r="AI992" s="25" t="s">
        <v>4748</v>
      </c>
      <c r="AJ992" s="25" t="s">
        <v>4748</v>
      </c>
      <c r="AK992" s="25" t="s">
        <v>4748</v>
      </c>
      <c r="AL992" s="25" t="s">
        <v>4748</v>
      </c>
      <c r="AM992" s="25" t="s">
        <v>4748</v>
      </c>
      <c r="AN992" s="49">
        <v>3.3820668432109735</v>
      </c>
      <c r="AO992" s="49" t="s">
        <v>4748</v>
      </c>
      <c r="AP992" s="49">
        <v>3.1044795642815481</v>
      </c>
      <c r="AQ992" s="49">
        <v>46.736333574214925</v>
      </c>
      <c r="AR992" s="49" t="s">
        <v>4748</v>
      </c>
      <c r="AS992" s="49">
        <v>23.322232383151604</v>
      </c>
      <c r="AT992" s="28" t="s">
        <v>4748</v>
      </c>
      <c r="AU992" s="28" t="s">
        <v>4748</v>
      </c>
      <c r="AV992" s="28" t="s">
        <v>4748</v>
      </c>
    </row>
    <row r="993" spans="1:48" x14ac:dyDescent="0.25">
      <c r="A993" s="162">
        <v>990</v>
      </c>
      <c r="B993" s="3" t="s">
        <v>3346</v>
      </c>
      <c r="C993" s="3" t="s">
        <v>2176</v>
      </c>
      <c r="D993" s="28">
        <v>4400</v>
      </c>
      <c r="E993" s="25">
        <v>-2.2222219999999999</v>
      </c>
      <c r="F993" s="25">
        <v>2.3255810000000001</v>
      </c>
      <c r="G993" s="25">
        <v>-30.158729999999998</v>
      </c>
      <c r="H993" s="28">
        <v>39160000000</v>
      </c>
      <c r="I993" s="51">
        <v>8.9</v>
      </c>
      <c r="J993" s="51">
        <v>99.905619999999999</v>
      </c>
      <c r="K993" s="28">
        <v>6985</v>
      </c>
      <c r="L993" s="28">
        <v>30967000</v>
      </c>
      <c r="M993" s="51">
        <v>15.209441282799121</v>
      </c>
      <c r="N993" s="51">
        <v>0.38145505362737753</v>
      </c>
      <c r="O993" s="51">
        <v>0.9994788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9">
        <v>15.020928150856472</v>
      </c>
      <c r="AO993" s="49">
        <v>18.594155155130021</v>
      </c>
      <c r="AP993" s="49">
        <v>14.604874594185269</v>
      </c>
      <c r="AQ993" s="49">
        <v>0</v>
      </c>
      <c r="AR993" s="49">
        <v>8.5635005018434942</v>
      </c>
      <c r="AS993" s="49">
        <v>7.20006547412211</v>
      </c>
      <c r="AT993" s="28">
        <v>0</v>
      </c>
      <c r="AU993" s="28" t="s">
        <v>4748</v>
      </c>
      <c r="AV993" s="28" t="s">
        <v>4748</v>
      </c>
    </row>
    <row r="994" spans="1:48" x14ac:dyDescent="0.25">
      <c r="A994" s="162">
        <v>991</v>
      </c>
      <c r="B994" s="3" t="s">
        <v>3349</v>
      </c>
      <c r="C994" s="3" t="s">
        <v>2176</v>
      </c>
      <c r="D994" s="28">
        <v>9900</v>
      </c>
      <c r="E994" s="25">
        <v>15.11628</v>
      </c>
      <c r="F994" s="25">
        <v>43.478259999999999</v>
      </c>
      <c r="G994" s="25">
        <v>65</v>
      </c>
      <c r="H994" s="28">
        <v>933322777200</v>
      </c>
      <c r="I994" s="51">
        <v>94.275030000000001</v>
      </c>
      <c r="J994" s="51">
        <v>87.271289999999993</v>
      </c>
      <c r="K994" s="28">
        <v>115</v>
      </c>
      <c r="L994" s="28">
        <v>909500</v>
      </c>
      <c r="M994" s="51">
        <v>13.636363636363637</v>
      </c>
      <c r="N994" s="51">
        <v>0.85433802381051505</v>
      </c>
      <c r="O994" s="51" t="s">
        <v>4942</v>
      </c>
      <c r="P994" s="30">
        <v>940286.63043599995</v>
      </c>
      <c r="Q994" s="27">
        <v>0.25244452950524665</v>
      </c>
      <c r="R994" s="30" t="s">
        <v>4748</v>
      </c>
      <c r="S994" s="27" t="s">
        <v>2001</v>
      </c>
      <c r="T994" s="30">
        <v>960411.16592299996</v>
      </c>
      <c r="U994" s="27" t="s">
        <v>4748</v>
      </c>
      <c r="V994" s="30">
        <v>17096.427527</v>
      </c>
      <c r="W994" s="32">
        <v>-5.0249455547533128E-2</v>
      </c>
      <c r="X994" s="30" t="s">
        <v>4748</v>
      </c>
      <c r="Y994" s="32" t="s">
        <v>2001</v>
      </c>
      <c r="Z994" s="30">
        <v>72010.039378999994</v>
      </c>
      <c r="AA994" s="32" t="s">
        <v>4748</v>
      </c>
      <c r="AB994" s="30">
        <v>172</v>
      </c>
      <c r="AC994" s="27">
        <v>-9.9476439790575966E-2</v>
      </c>
      <c r="AD994" s="30" t="s">
        <v>4748</v>
      </c>
      <c r="AE994" s="27" t="s">
        <v>2001</v>
      </c>
      <c r="AF994" s="30">
        <v>726</v>
      </c>
      <c r="AG994" s="27" t="s">
        <v>4748</v>
      </c>
      <c r="AH994" s="25">
        <v>0.53032201762985653</v>
      </c>
      <c r="AI994" s="25" t="s">
        <v>4748</v>
      </c>
      <c r="AJ994" s="25" t="s">
        <v>4748</v>
      </c>
      <c r="AK994" s="25">
        <v>1.6976335224891941</v>
      </c>
      <c r="AL994" s="25" t="s">
        <v>4748</v>
      </c>
      <c r="AM994" s="25" t="s">
        <v>4748</v>
      </c>
      <c r="AN994" s="49">
        <v>14.408264860065056</v>
      </c>
      <c r="AO994" s="49" t="s">
        <v>4748</v>
      </c>
      <c r="AP994" s="49">
        <v>13.667373791500026</v>
      </c>
      <c r="AQ994" s="49">
        <v>211.59153291617093</v>
      </c>
      <c r="AR994" s="49" t="s">
        <v>4748</v>
      </c>
      <c r="AS994" s="49">
        <v>135.00011097062449</v>
      </c>
      <c r="AT994" s="28" t="s">
        <v>4748</v>
      </c>
      <c r="AU994" s="28" t="s">
        <v>4748</v>
      </c>
      <c r="AV994" s="28" t="s">
        <v>4748</v>
      </c>
    </row>
    <row r="995" spans="1:48" x14ac:dyDescent="0.25">
      <c r="A995" s="162">
        <v>992</v>
      </c>
      <c r="B995" s="3" t="s">
        <v>537</v>
      </c>
      <c r="C995" s="3" t="s">
        <v>2176</v>
      </c>
      <c r="D995" s="6">
        <v>1500</v>
      </c>
      <c r="E995" s="171">
        <v>-11.764709999999999</v>
      </c>
      <c r="F995" s="171">
        <v>-6.25</v>
      </c>
      <c r="G995" s="171">
        <v>-37.5</v>
      </c>
      <c r="H995" s="6">
        <v>77860069500.000015</v>
      </c>
      <c r="I995" s="154">
        <v>51.906709999999997</v>
      </c>
      <c r="J995" s="154">
        <v>59.530090000000001</v>
      </c>
      <c r="K995" s="6">
        <v>536</v>
      </c>
      <c r="L995" s="6">
        <v>858500</v>
      </c>
      <c r="M995" s="154" t="s">
        <v>4942</v>
      </c>
      <c r="N995" s="154" t="s">
        <v>4942</v>
      </c>
      <c r="O995" s="154" t="s">
        <v>4942</v>
      </c>
      <c r="P995" s="172">
        <v>2958.4690909999999</v>
      </c>
      <c r="Q995" s="168">
        <v>4.9177020981638524</v>
      </c>
      <c r="R995" s="172">
        <v>37059.483721999997</v>
      </c>
      <c r="S995" s="168">
        <v>11.526574583705866</v>
      </c>
      <c r="T995" s="172">
        <v>48050.380297999996</v>
      </c>
      <c r="U995" s="168">
        <v>0.29657446548494043</v>
      </c>
      <c r="V995" s="172">
        <v>-27447.972142999999</v>
      </c>
      <c r="W995" s="173">
        <v>-42.035652999463046</v>
      </c>
      <c r="X995" s="172">
        <v>-11894.642922000001</v>
      </c>
      <c r="Y995" s="173">
        <v>-0.56664766125414956</v>
      </c>
      <c r="Z995" s="172">
        <v>-6711.9612109999998</v>
      </c>
      <c r="AA995" s="173">
        <v>-0.43571561962690425</v>
      </c>
      <c r="AB995" s="172">
        <v>-528.794265</v>
      </c>
      <c r="AC995" s="168">
        <v>-41.676481923076921</v>
      </c>
      <c r="AD995" s="172">
        <v>-229</v>
      </c>
      <c r="AE995" s="168">
        <v>-0.56693932752844811</v>
      </c>
      <c r="AF995" s="172">
        <v>-129</v>
      </c>
      <c r="AG995" s="168">
        <v>-0.4366812227074236</v>
      </c>
      <c r="AH995" s="171">
        <v>-2.5989070334398527</v>
      </c>
      <c r="AI995" s="171">
        <v>-1.1597707311803411</v>
      </c>
      <c r="AJ995" s="171">
        <v>-0.67898139512448086</v>
      </c>
      <c r="AK995" s="171">
        <v>-5.3457132137897938</v>
      </c>
      <c r="AL995" s="171">
        <v>-2.4088644186636285</v>
      </c>
      <c r="AM995" s="171">
        <v>-1.3853862753212229</v>
      </c>
      <c r="AN995" s="170">
        <v>2.8197574635401179</v>
      </c>
      <c r="AO995" s="170">
        <v>6.0822870655963595</v>
      </c>
      <c r="AP995" s="170">
        <v>5.2694900441930255</v>
      </c>
      <c r="AQ995" s="170">
        <v>2.0010660094654042</v>
      </c>
      <c r="AR995" s="170">
        <v>0.29293405605468664</v>
      </c>
      <c r="AS995" s="170">
        <v>0</v>
      </c>
      <c r="AT995" s="6">
        <v>0</v>
      </c>
      <c r="AU995" s="6" t="s">
        <v>4748</v>
      </c>
      <c r="AV995" s="6">
        <v>0</v>
      </c>
    </row>
    <row r="996" spans="1:48" x14ac:dyDescent="0.25">
      <c r="A996" s="162">
        <v>993</v>
      </c>
      <c r="B996" s="3" t="s">
        <v>538</v>
      </c>
      <c r="C996" s="3" t="s">
        <v>694</v>
      </c>
      <c r="D996" s="6">
        <v>23600</v>
      </c>
      <c r="E996" s="171">
        <v>5.3571429999999998</v>
      </c>
      <c r="F996" s="171">
        <v>27.56757</v>
      </c>
      <c r="G996" s="171">
        <v>46.813949999999998</v>
      </c>
      <c r="H996" s="6">
        <v>11280004444000</v>
      </c>
      <c r="I996" s="154">
        <v>477.96629999999999</v>
      </c>
      <c r="J996" s="154">
        <v>35.006169999999997</v>
      </c>
      <c r="K996" s="6">
        <v>4149167</v>
      </c>
      <c r="L996" s="6">
        <v>94620830000</v>
      </c>
      <c r="M996" s="154">
        <v>10.770747303886006</v>
      </c>
      <c r="N996" s="154">
        <v>0.95011303044299844</v>
      </c>
      <c r="O996" s="154">
        <v>1.4556819999999999</v>
      </c>
      <c r="P996" s="172">
        <v>23356897.865989</v>
      </c>
      <c r="Q996" s="168">
        <v>-0.26328337390502166</v>
      </c>
      <c r="R996" s="172">
        <v>18682080.522528</v>
      </c>
      <c r="S996" s="168">
        <v>-0.20014718436852885</v>
      </c>
      <c r="T996" s="172">
        <v>16812150.000936002</v>
      </c>
      <c r="U996" s="168">
        <v>-0.10009219901055033</v>
      </c>
      <c r="V996" s="172">
        <v>1517394.760704</v>
      </c>
      <c r="W996" s="173">
        <v>-0.23160700298508508</v>
      </c>
      <c r="X996" s="172">
        <v>1038743.379556</v>
      </c>
      <c r="Y996" s="173">
        <v>-0.31544288509730201</v>
      </c>
      <c r="Z996" s="172">
        <v>800457.94370900001</v>
      </c>
      <c r="AA996" s="173">
        <v>-0.2293977901922731</v>
      </c>
      <c r="AB996" s="172">
        <v>2915</v>
      </c>
      <c r="AC996" s="168">
        <v>-0.25770308123249297</v>
      </c>
      <c r="AD996" s="172">
        <v>2122</v>
      </c>
      <c r="AE996" s="168">
        <v>-0.27204116638078901</v>
      </c>
      <c r="AF996" s="172">
        <v>1608</v>
      </c>
      <c r="AG996" s="168">
        <v>-0.24222431668237512</v>
      </c>
      <c r="AH996" s="171">
        <v>5.7130062316056502</v>
      </c>
      <c r="AI996" s="171">
        <v>3.9968453032082754</v>
      </c>
      <c r="AJ996" s="171">
        <v>3.2398572386269051</v>
      </c>
      <c r="AK996" s="171">
        <v>13.178425421634469</v>
      </c>
      <c r="AL996" s="171">
        <v>9.2156619776052722</v>
      </c>
      <c r="AM996" s="171">
        <v>6.8197570231633824</v>
      </c>
      <c r="AN996" s="170">
        <v>9.3117299745828603</v>
      </c>
      <c r="AO996" s="170">
        <v>4.1898581964846526</v>
      </c>
      <c r="AP996" s="170">
        <v>4.8093471821747169</v>
      </c>
      <c r="AQ996" s="170">
        <v>18.928708315874232</v>
      </c>
      <c r="AR996" s="170">
        <v>13.407038366367836</v>
      </c>
      <c r="AS996" s="170">
        <v>9.5641006546461966</v>
      </c>
      <c r="AT996" s="6">
        <v>1200</v>
      </c>
      <c r="AU996" s="6">
        <v>1000</v>
      </c>
      <c r="AV996" s="6" t="s">
        <v>4748</v>
      </c>
    </row>
    <row r="997" spans="1:48" x14ac:dyDescent="0.25">
      <c r="A997" s="162">
        <v>994</v>
      </c>
      <c r="B997" s="3" t="s">
        <v>216</v>
      </c>
      <c r="C997" s="3" t="s">
        <v>1</v>
      </c>
      <c r="D997" s="6">
        <v>16350</v>
      </c>
      <c r="E997" s="171">
        <v>-1.506024</v>
      </c>
      <c r="F997" s="171">
        <v>-3.8235290000000002</v>
      </c>
      <c r="G997" s="171">
        <v>-9.1666670000000003</v>
      </c>
      <c r="H997" s="6">
        <v>4601546648700</v>
      </c>
      <c r="I997" s="154">
        <v>281.4402</v>
      </c>
      <c r="J997" s="154">
        <v>37.995899999999999</v>
      </c>
      <c r="K997" s="6">
        <v>340021</v>
      </c>
      <c r="L997" s="6">
        <v>5629600000</v>
      </c>
      <c r="M997" s="154">
        <v>6.8501680896131196</v>
      </c>
      <c r="N997" s="154">
        <v>1.1438993331951171</v>
      </c>
      <c r="O997" s="154">
        <v>0.80489480000000002</v>
      </c>
      <c r="P997" s="172">
        <v>5761450.7054300001</v>
      </c>
      <c r="Q997" s="168">
        <v>9.3751819836401573E-2</v>
      </c>
      <c r="R997" s="172">
        <v>6733574.8158229999</v>
      </c>
      <c r="S997" s="168">
        <v>0.16872905108374892</v>
      </c>
      <c r="T997" s="172">
        <v>6147640.2100710003</v>
      </c>
      <c r="U997" s="168">
        <v>-8.7016870203199009E-2</v>
      </c>
      <c r="V997" s="172">
        <v>368091.462573</v>
      </c>
      <c r="W997" s="173">
        <v>7.9004578332704467E-2</v>
      </c>
      <c r="X997" s="172">
        <v>415564.50229999999</v>
      </c>
      <c r="Y997" s="173">
        <v>0.12897077100120224</v>
      </c>
      <c r="Z997" s="172">
        <v>450110.65390400001</v>
      </c>
      <c r="AA997" s="173">
        <v>8.31306606141754E-2</v>
      </c>
      <c r="AB997" s="172">
        <v>1170.471569090909</v>
      </c>
      <c r="AC997" s="168">
        <v>-3.4119485371342795E-2</v>
      </c>
      <c r="AD997" s="172">
        <v>1321</v>
      </c>
      <c r="AE997" s="168">
        <v>0.12860494426703983</v>
      </c>
      <c r="AF997" s="172">
        <v>1436</v>
      </c>
      <c r="AG997" s="168">
        <v>8.7055261165783493E-2</v>
      </c>
      <c r="AH997" s="171">
        <v>3.8734150463880166</v>
      </c>
      <c r="AI997" s="171">
        <v>4.4382468344594539</v>
      </c>
      <c r="AJ997" s="171">
        <v>4.9262696200468055</v>
      </c>
      <c r="AK997" s="171">
        <v>10.093045588118802</v>
      </c>
      <c r="AL997" s="171">
        <v>10.671670532379798</v>
      </c>
      <c r="AM997" s="171">
        <v>11.132825850159545</v>
      </c>
      <c r="AN997" s="170">
        <v>13.490207927084775</v>
      </c>
      <c r="AO997" s="170">
        <v>11.323297150754374</v>
      </c>
      <c r="AP997" s="170">
        <v>13.761154925952134</v>
      </c>
      <c r="AQ997" s="170">
        <v>83.648917648147503</v>
      </c>
      <c r="AR997" s="170">
        <v>68.354688078905781</v>
      </c>
      <c r="AS997" s="170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62">
        <v>995</v>
      </c>
      <c r="B998" s="3" t="s">
        <v>539</v>
      </c>
      <c r="C998" s="3" t="s">
        <v>694</v>
      </c>
      <c r="D998" s="28">
        <v>700</v>
      </c>
      <c r="E998" s="25">
        <v>16.66667</v>
      </c>
      <c r="F998" s="25">
        <v>40</v>
      </c>
      <c r="G998" s="25">
        <v>-41.666670000000003</v>
      </c>
      <c r="H998" s="28">
        <v>21000000000</v>
      </c>
      <c r="I998" s="51">
        <v>30</v>
      </c>
      <c r="J998" s="51">
        <v>80.969660000000005</v>
      </c>
      <c r="K998" s="28">
        <v>266135</v>
      </c>
      <c r="L998" s="28">
        <v>193712500</v>
      </c>
      <c r="M998" s="51" t="s">
        <v>4942</v>
      </c>
      <c r="N998" s="51">
        <v>0.33473997633888475</v>
      </c>
      <c r="O998" s="51">
        <v>0.62647719999999996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9">
        <v>15.30860848631489</v>
      </c>
      <c r="AO998" s="49">
        <v>12.355121263590341</v>
      </c>
      <c r="AP998" s="49">
        <v>5.1063558773591815</v>
      </c>
      <c r="AQ998" s="49">
        <v>137.02836597037626</v>
      </c>
      <c r="AR998" s="49">
        <v>169.02795317212238</v>
      </c>
      <c r="AS998" s="49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62">
        <v>996</v>
      </c>
      <c r="B999" s="3" t="s">
        <v>540</v>
      </c>
      <c r="C999" s="3" t="s">
        <v>694</v>
      </c>
      <c r="D999" s="28">
        <v>1300</v>
      </c>
      <c r="E999" s="25">
        <v>-7.1428570000000002</v>
      </c>
      <c r="F999" s="25">
        <v>30</v>
      </c>
      <c r="G999" s="25">
        <v>-27.77778</v>
      </c>
      <c r="H999" s="28">
        <v>519996137700</v>
      </c>
      <c r="I999" s="51">
        <v>399.99699999999996</v>
      </c>
      <c r="J999" s="51">
        <v>45.524450000000002</v>
      </c>
      <c r="K999" s="28">
        <v>766533.1</v>
      </c>
      <c r="L999" s="28">
        <v>1053911000</v>
      </c>
      <c r="M999" s="51" t="s">
        <v>4942</v>
      </c>
      <c r="N999" s="51">
        <v>0.86100347680927836</v>
      </c>
      <c r="O999" s="51">
        <v>0.65264639999999996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9">
        <v>6.3204763866734348</v>
      </c>
      <c r="AO999" s="49">
        <v>3.831599133653496</v>
      </c>
      <c r="AP999" s="49">
        <v>1.2380495701048599</v>
      </c>
      <c r="AQ999" s="49">
        <v>93.798416900248242</v>
      </c>
      <c r="AR999" s="49">
        <v>87.147485019389549</v>
      </c>
      <c r="AS999" s="49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62">
        <v>997</v>
      </c>
      <c r="B1000" s="3" t="s">
        <v>4207</v>
      </c>
      <c r="C1000" s="3" t="s">
        <v>2176</v>
      </c>
      <c r="D1000" s="28">
        <v>2300</v>
      </c>
      <c r="E1000" s="25">
        <v>0</v>
      </c>
      <c r="F1000" s="25">
        <v>-4.1666670000000003</v>
      </c>
      <c r="G1000" s="25">
        <v>9.5238099999999992</v>
      </c>
      <c r="H1000" s="28">
        <v>136826510099.99998</v>
      </c>
      <c r="I1000" s="51">
        <v>59.489789999999999</v>
      </c>
      <c r="J1000" s="51">
        <v>100</v>
      </c>
      <c r="K1000" s="28">
        <v>7980</v>
      </c>
      <c r="L1000" s="28">
        <v>18065000</v>
      </c>
      <c r="M1000" s="51" t="s">
        <v>4942</v>
      </c>
      <c r="N1000" s="51" t="s">
        <v>4942</v>
      </c>
      <c r="O1000" s="51" t="s">
        <v>4942</v>
      </c>
      <c r="P1000" s="30" t="s">
        <v>4748</v>
      </c>
      <c r="Q1000" s="27" t="s">
        <v>2001</v>
      </c>
      <c r="R1000" s="30">
        <v>1472772.1981240001</v>
      </c>
      <c r="S1000" s="27" t="s">
        <v>2001</v>
      </c>
      <c r="T1000" s="30">
        <v>352794.75892499997</v>
      </c>
      <c r="U1000" s="27">
        <v>-0.76045531048563664</v>
      </c>
      <c r="V1000" s="30" t="s">
        <v>4748</v>
      </c>
      <c r="W1000" s="32" t="s">
        <v>2001</v>
      </c>
      <c r="X1000" s="30">
        <v>-444498.27563699998</v>
      </c>
      <c r="Y1000" s="32" t="s">
        <v>2001</v>
      </c>
      <c r="Z1000" s="30">
        <v>-92104.467371000006</v>
      </c>
      <c r="AA1000" s="32">
        <v>-0.79279004572288336</v>
      </c>
      <c r="AB1000" s="30" t="s">
        <v>4748</v>
      </c>
      <c r="AC1000" s="27" t="s">
        <v>2001</v>
      </c>
      <c r="AD1000" s="30">
        <v>-7472</v>
      </c>
      <c r="AE1000" s="27" t="s">
        <v>2001</v>
      </c>
      <c r="AF1000" s="30">
        <v>-1548</v>
      </c>
      <c r="AG1000" s="27">
        <v>-0.79282655246252676</v>
      </c>
      <c r="AH1000" s="25" t="s">
        <v>4748</v>
      </c>
      <c r="AI1000" s="25" t="s">
        <v>4748</v>
      </c>
      <c r="AJ1000" s="25">
        <v>-6.4970630290608957</v>
      </c>
      <c r="AK1000" s="25" t="s">
        <v>4748</v>
      </c>
      <c r="AL1000" s="25" t="s">
        <v>4748</v>
      </c>
      <c r="AM1000" s="25" t="s">
        <v>4748</v>
      </c>
      <c r="AN1000" s="49" t="s">
        <v>4748</v>
      </c>
      <c r="AO1000" s="49">
        <v>-21.674204820039922</v>
      </c>
      <c r="AP1000" s="49">
        <v>-6.7873628278844578</v>
      </c>
      <c r="AQ1000" s="49" t="s">
        <v>4748</v>
      </c>
      <c r="AR1000" s="49">
        <v>2582.6713390853824</v>
      </c>
      <c r="AS1000" s="49" t="s">
        <v>4748</v>
      </c>
      <c r="AT1000" s="28" t="s">
        <v>4748</v>
      </c>
      <c r="AU1000" s="28" t="s">
        <v>4748</v>
      </c>
      <c r="AV1000" s="28">
        <v>0</v>
      </c>
    </row>
    <row r="1001" spans="1:48" x14ac:dyDescent="0.25">
      <c r="A1001" s="162">
        <v>998</v>
      </c>
      <c r="B1001" s="3" t="s">
        <v>3352</v>
      </c>
      <c r="C1001" s="3" t="s">
        <v>2176</v>
      </c>
      <c r="D1001" s="28">
        <v>20400</v>
      </c>
      <c r="E1001" s="25">
        <v>51.111109999999996</v>
      </c>
      <c r="F1001" s="25">
        <v>137.20930000000001</v>
      </c>
      <c r="G1001" s="25">
        <v>149.30609999999999</v>
      </c>
      <c r="H1001" s="28">
        <v>783322851599.99988</v>
      </c>
      <c r="I1001" s="51">
        <v>38.398179999999996</v>
      </c>
      <c r="J1001" s="51">
        <v>100</v>
      </c>
      <c r="K1001" s="28">
        <v>275</v>
      </c>
      <c r="L1001" s="28">
        <v>4783500</v>
      </c>
      <c r="M1001" s="51">
        <v>38.605232026300968</v>
      </c>
      <c r="N1001" s="51">
        <v>1.9560477411991135</v>
      </c>
      <c r="O1001" s="51" t="s">
        <v>4942</v>
      </c>
      <c r="P1001" s="30" t="s">
        <v>4748</v>
      </c>
      <c r="Q1001" s="27" t="s">
        <v>2001</v>
      </c>
      <c r="R1001" s="30">
        <v>89190.302580999996</v>
      </c>
      <c r="S1001" s="27" t="s">
        <v>2001</v>
      </c>
      <c r="T1001" s="30">
        <v>92718.692830999993</v>
      </c>
      <c r="U1001" s="27">
        <v>3.9560245316979575E-2</v>
      </c>
      <c r="V1001" s="30" t="s">
        <v>4748</v>
      </c>
      <c r="W1001" s="32" t="s">
        <v>2001</v>
      </c>
      <c r="X1001" s="30">
        <v>7261.0564629999999</v>
      </c>
      <c r="Y1001" s="32" t="s">
        <v>2001</v>
      </c>
      <c r="Z1001" s="30">
        <v>13325.115166</v>
      </c>
      <c r="AA1001" s="32">
        <v>0.8351482644296303</v>
      </c>
      <c r="AB1001" s="30" t="s">
        <v>4748</v>
      </c>
      <c r="AC1001" s="27" t="s">
        <v>2001</v>
      </c>
      <c r="AD1001" s="30">
        <v>292</v>
      </c>
      <c r="AE1001" s="27" t="s">
        <v>2001</v>
      </c>
      <c r="AF1001" s="30">
        <v>536</v>
      </c>
      <c r="AG1001" s="27">
        <v>0.83561643835616439</v>
      </c>
      <c r="AH1001" s="25" t="s">
        <v>4748</v>
      </c>
      <c r="AI1001" s="25" t="s">
        <v>4748</v>
      </c>
      <c r="AJ1001" s="25">
        <v>3.3495012041781553</v>
      </c>
      <c r="AK1001" s="25" t="s">
        <v>4748</v>
      </c>
      <c r="AL1001" s="25" t="s">
        <v>4748</v>
      </c>
      <c r="AM1001" s="25">
        <v>5.1400809388483921</v>
      </c>
      <c r="AN1001" s="49" t="s">
        <v>4748</v>
      </c>
      <c r="AO1001" s="49">
        <v>52.7996175932157</v>
      </c>
      <c r="AP1001" s="49">
        <v>56.776783957634912</v>
      </c>
      <c r="AQ1001" s="49" t="s">
        <v>4748</v>
      </c>
      <c r="AR1001" s="49">
        <v>59.534338416516434</v>
      </c>
      <c r="AS1001" s="49">
        <v>52.583102882599341</v>
      </c>
      <c r="AT1001" s="28" t="s">
        <v>4748</v>
      </c>
      <c r="AU1001" s="28" t="s">
        <v>4748</v>
      </c>
      <c r="AV1001" s="28">
        <v>400</v>
      </c>
    </row>
    <row r="1002" spans="1:48" x14ac:dyDescent="0.25">
      <c r="A1002" s="162">
        <v>999</v>
      </c>
      <c r="B1002" s="3" t="s">
        <v>3355</v>
      </c>
      <c r="C1002" s="3" t="s">
        <v>2176</v>
      </c>
      <c r="D1002" s="28" t="s">
        <v>4942</v>
      </c>
      <c r="E1002" s="25" t="s">
        <v>4942</v>
      </c>
      <c r="F1002" s="25" t="s">
        <v>4942</v>
      </c>
      <c r="G1002" s="25" t="s">
        <v>4942</v>
      </c>
      <c r="H1002" s="28" t="s">
        <v>4942</v>
      </c>
      <c r="I1002" s="51">
        <v>20</v>
      </c>
      <c r="J1002" s="51">
        <v>1.200645</v>
      </c>
      <c r="K1002" s="28" t="s">
        <v>4942</v>
      </c>
      <c r="L1002" s="28" t="s">
        <v>4942</v>
      </c>
      <c r="M1002" s="51" t="s">
        <v>4942</v>
      </c>
      <c r="N1002" s="51" t="s">
        <v>4942</v>
      </c>
      <c r="O1002" s="51" t="s">
        <v>4942</v>
      </c>
      <c r="P1002" s="30">
        <v>133763.27911100001</v>
      </c>
      <c r="Q1002" s="27">
        <v>2.1332471018922954</v>
      </c>
      <c r="R1002" s="30" t="s">
        <v>4748</v>
      </c>
      <c r="S1002" s="27" t="s">
        <v>2001</v>
      </c>
      <c r="T1002" s="30" t="s">
        <v>4748</v>
      </c>
      <c r="U1002" s="27" t="s">
        <v>4748</v>
      </c>
      <c r="V1002" s="30">
        <v>-8879.3233820000005</v>
      </c>
      <c r="W1002" s="32">
        <v>-0.37079221135558926</v>
      </c>
      <c r="X1002" s="30" t="s">
        <v>4748</v>
      </c>
      <c r="Y1002" s="32" t="s">
        <v>2001</v>
      </c>
      <c r="Z1002" s="30" t="s">
        <v>4748</v>
      </c>
      <c r="AA1002" s="32" t="s">
        <v>4748</v>
      </c>
      <c r="AB1002" s="30">
        <v>-443.97</v>
      </c>
      <c r="AC1002" s="27">
        <v>-0.37079081632653055</v>
      </c>
      <c r="AD1002" s="30" t="s">
        <v>4748</v>
      </c>
      <c r="AE1002" s="27" t="s">
        <v>2001</v>
      </c>
      <c r="AF1002" s="30" t="s">
        <v>4748</v>
      </c>
      <c r="AG1002" s="27" t="s">
        <v>4748</v>
      </c>
      <c r="AH1002" s="25">
        <v>-1.0276840263106066</v>
      </c>
      <c r="AI1002" s="25" t="s">
        <v>4748</v>
      </c>
      <c r="AJ1002" s="25" t="s">
        <v>4748</v>
      </c>
      <c r="AK1002" s="25">
        <v>-6.2912477820052093</v>
      </c>
      <c r="AL1002" s="25" t="s">
        <v>4748</v>
      </c>
      <c r="AM1002" s="25" t="s">
        <v>4748</v>
      </c>
      <c r="AN1002" s="49">
        <v>6.476455948579984</v>
      </c>
      <c r="AO1002" s="49" t="s">
        <v>4748</v>
      </c>
      <c r="AP1002" s="49" t="s">
        <v>4748</v>
      </c>
      <c r="AQ1002" s="49">
        <v>439.77443414759102</v>
      </c>
      <c r="AR1002" s="49" t="s">
        <v>4748</v>
      </c>
      <c r="AS1002" s="49" t="s">
        <v>4748</v>
      </c>
      <c r="AT1002" s="28" t="s">
        <v>4748</v>
      </c>
      <c r="AU1002" s="28" t="s">
        <v>4748</v>
      </c>
      <c r="AV1002" s="28" t="s">
        <v>4748</v>
      </c>
    </row>
    <row r="1003" spans="1:48" x14ac:dyDescent="0.25">
      <c r="A1003" s="162">
        <v>1000</v>
      </c>
      <c r="B1003" s="3" t="s">
        <v>541</v>
      </c>
      <c r="C1003" s="3" t="s">
        <v>2176</v>
      </c>
      <c r="D1003" s="28">
        <v>1700</v>
      </c>
      <c r="E1003" s="25">
        <v>6.25</v>
      </c>
      <c r="F1003" s="25">
        <v>13.33333</v>
      </c>
      <c r="G1003" s="25">
        <v>112.5</v>
      </c>
      <c r="H1003" s="28">
        <v>25500000000</v>
      </c>
      <c r="I1003" s="51">
        <v>15</v>
      </c>
      <c r="J1003" s="51">
        <v>54.43526</v>
      </c>
      <c r="K1003" s="28">
        <v>5805</v>
      </c>
      <c r="L1003" s="28">
        <v>9539000</v>
      </c>
      <c r="M1003" s="51" t="s">
        <v>4942</v>
      </c>
      <c r="N1003" s="51" t="s">
        <v>4942</v>
      </c>
      <c r="O1003" s="51">
        <v>0.56223520000000005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9">
        <v>49.088380749410753</v>
      </c>
      <c r="AO1003" s="49">
        <v>29.422340857770777</v>
      </c>
      <c r="AP1003" s="49">
        <v>-20.00155688870462</v>
      </c>
      <c r="AQ1003" s="49">
        <v>97.188257516891099</v>
      </c>
      <c r="AR1003" s="49">
        <v>176.04510589312721</v>
      </c>
      <c r="AS1003" s="49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62">
        <v>1001</v>
      </c>
      <c r="B1004" s="3" t="s">
        <v>3358</v>
      </c>
      <c r="C1004" s="3" t="s">
        <v>2176</v>
      </c>
      <c r="D1004" s="28" t="s">
        <v>4942</v>
      </c>
      <c r="E1004" s="25" t="s">
        <v>4942</v>
      </c>
      <c r="F1004" s="25" t="s">
        <v>4942</v>
      </c>
      <c r="G1004" s="25" t="s">
        <v>4942</v>
      </c>
      <c r="H1004" s="28" t="s">
        <v>4942</v>
      </c>
      <c r="I1004" s="51">
        <v>28.068899999999999</v>
      </c>
      <c r="J1004" s="51">
        <v>100</v>
      </c>
      <c r="K1004" s="28" t="s">
        <v>4942</v>
      </c>
      <c r="L1004" s="28" t="s">
        <v>4942</v>
      </c>
      <c r="M1004" s="51" t="s">
        <v>4942</v>
      </c>
      <c r="N1004" s="51" t="s">
        <v>4942</v>
      </c>
      <c r="O1004" s="51" t="s">
        <v>4942</v>
      </c>
      <c r="P1004" s="30">
        <v>176246.743797</v>
      </c>
      <c r="Q1004" s="27" t="s">
        <v>2001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2001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2001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4748</v>
      </c>
      <c r="AI1004" s="25">
        <v>-4.9321663365397121</v>
      </c>
      <c r="AJ1004" s="25">
        <v>-22.318110049473798</v>
      </c>
      <c r="AK1004" s="25" t="s">
        <v>4748</v>
      </c>
      <c r="AL1004" s="25" t="s">
        <v>4748</v>
      </c>
      <c r="AM1004" s="25" t="s">
        <v>4748</v>
      </c>
      <c r="AN1004" s="49">
        <v>4.7806268056246655</v>
      </c>
      <c r="AO1004" s="49">
        <v>6.5215600200892236</v>
      </c>
      <c r="AP1004" s="49">
        <v>4.1126292343167332</v>
      </c>
      <c r="AQ1004" s="49">
        <v>48896.166213497039</v>
      </c>
      <c r="AR1004" s="49" t="s">
        <v>4748</v>
      </c>
      <c r="AS1004" s="49" t="s">
        <v>4748</v>
      </c>
      <c r="AT1004" s="28" t="s">
        <v>4748</v>
      </c>
      <c r="AU1004" s="28" t="s">
        <v>4748</v>
      </c>
      <c r="AV1004" s="28">
        <v>0</v>
      </c>
    </row>
    <row r="1005" spans="1:48" x14ac:dyDescent="0.25">
      <c r="A1005" s="162">
        <v>1002</v>
      </c>
      <c r="B1005" s="3" t="s">
        <v>217</v>
      </c>
      <c r="C1005" s="3" t="s">
        <v>1</v>
      </c>
      <c r="D1005" s="28">
        <v>2370</v>
      </c>
      <c r="E1005" s="25">
        <v>3.0434779999999999</v>
      </c>
      <c r="F1005" s="25">
        <v>-5.2</v>
      </c>
      <c r="G1005" s="25">
        <v>16.74877</v>
      </c>
      <c r="H1005" s="28">
        <v>71100000000</v>
      </c>
      <c r="I1005" s="51">
        <v>30</v>
      </c>
      <c r="J1005" s="51">
        <v>48.661999999999999</v>
      </c>
      <c r="K1005" s="28">
        <v>5387.5</v>
      </c>
      <c r="L1005" s="28">
        <v>12636540</v>
      </c>
      <c r="M1005" s="51">
        <v>26.879207326051567</v>
      </c>
      <c r="N1005" s="51">
        <v>0.27584725088091105</v>
      </c>
      <c r="O1005" s="51">
        <v>0.48205550000000003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9">
        <v>9.6544042139787738</v>
      </c>
      <c r="AO1005" s="49">
        <v>5.1714959938983451</v>
      </c>
      <c r="AP1005" s="49">
        <v>-1.5844008645345964</v>
      </c>
      <c r="AQ1005" s="49">
        <v>145.42814089817176</v>
      </c>
      <c r="AR1005" s="49">
        <v>161.1457481882945</v>
      </c>
      <c r="AS1005" s="49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62">
        <v>1003</v>
      </c>
      <c r="B1006" s="3" t="s">
        <v>3361</v>
      </c>
      <c r="C1006" s="3" t="s">
        <v>2176</v>
      </c>
      <c r="D1006" s="28">
        <v>5800</v>
      </c>
      <c r="E1006" s="25">
        <v>-14.705880000000001</v>
      </c>
      <c r="F1006" s="25">
        <v>87.096770000000006</v>
      </c>
      <c r="G1006" s="25">
        <v>93.333330000000004</v>
      </c>
      <c r="H1006" s="28">
        <v>479788829600</v>
      </c>
      <c r="I1006" s="51">
        <v>82.72220999999999</v>
      </c>
      <c r="J1006" s="51">
        <v>75.353809999999996</v>
      </c>
      <c r="K1006" s="28">
        <v>170372.8</v>
      </c>
      <c r="L1006" s="28">
        <v>1124724000</v>
      </c>
      <c r="M1006" s="51">
        <v>41.428571428571431</v>
      </c>
      <c r="N1006" s="51">
        <v>0.57659065190316472</v>
      </c>
      <c r="O1006" s="51">
        <v>0.77102820000000005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9">
        <v>24.754134632370285</v>
      </c>
      <c r="AO1006" s="49">
        <v>15.255576983547559</v>
      </c>
      <c r="AP1006" s="49">
        <v>4.4203212320065184</v>
      </c>
      <c r="AQ1006" s="49">
        <v>12.567298787096915</v>
      </c>
      <c r="AR1006" s="49">
        <v>12.385244435687696</v>
      </c>
      <c r="AS1006" s="49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62">
        <v>1004</v>
      </c>
      <c r="B1007" s="3" t="s">
        <v>3364</v>
      </c>
      <c r="C1007" s="3" t="s">
        <v>2176</v>
      </c>
      <c r="D1007" s="28">
        <v>300</v>
      </c>
      <c r="E1007" s="25">
        <v>0</v>
      </c>
      <c r="F1007" s="25">
        <v>-25</v>
      </c>
      <c r="G1007" s="25">
        <v>0</v>
      </c>
      <c r="H1007" s="28">
        <v>4500000000</v>
      </c>
      <c r="I1007" s="51">
        <v>15</v>
      </c>
      <c r="J1007" s="51">
        <v>45.30133</v>
      </c>
      <c r="K1007" s="28">
        <v>400</v>
      </c>
      <c r="L1007" s="28">
        <v>126500</v>
      </c>
      <c r="M1007" s="51" t="s">
        <v>4942</v>
      </c>
      <c r="N1007" s="51" t="s">
        <v>4942</v>
      </c>
      <c r="O1007" s="51" t="s">
        <v>4942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4748</v>
      </c>
      <c r="AL1007" s="25" t="s">
        <v>4748</v>
      </c>
      <c r="AM1007" s="25" t="s">
        <v>4748</v>
      </c>
      <c r="AN1007" s="49">
        <v>17.181926259645795</v>
      </c>
      <c r="AO1007" s="49">
        <v>-5.381273427901001</v>
      </c>
      <c r="AP1007" s="49">
        <v>-9.049862394564844</v>
      </c>
      <c r="AQ1007" s="49" t="s">
        <v>4748</v>
      </c>
      <c r="AR1007" s="49" t="s">
        <v>4748</v>
      </c>
      <c r="AS1007" s="49" t="s">
        <v>4748</v>
      </c>
      <c r="AT1007" s="28">
        <v>0</v>
      </c>
      <c r="AU1007" s="28">
        <v>0</v>
      </c>
      <c r="AV1007" s="28">
        <v>0</v>
      </c>
    </row>
    <row r="1008" spans="1:48" x14ac:dyDescent="0.25">
      <c r="A1008" s="162">
        <v>1005</v>
      </c>
      <c r="B1008" s="3" t="s">
        <v>218</v>
      </c>
      <c r="C1008" s="3" t="s">
        <v>1</v>
      </c>
      <c r="D1008" s="28">
        <v>5000</v>
      </c>
      <c r="E1008" s="25">
        <v>3.092784</v>
      </c>
      <c r="F1008" s="25">
        <v>26.582280000000001</v>
      </c>
      <c r="G1008" s="25">
        <v>-18.300650000000001</v>
      </c>
      <c r="H1008" s="28">
        <v>299999990000</v>
      </c>
      <c r="I1008" s="51">
        <v>60</v>
      </c>
      <c r="J1008" s="51">
        <v>38.7164</v>
      </c>
      <c r="K1008" s="28">
        <v>275323.5</v>
      </c>
      <c r="L1008" s="28">
        <v>1439500000</v>
      </c>
      <c r="M1008" s="51" t="s">
        <v>4942</v>
      </c>
      <c r="N1008" s="51">
        <v>0.50929641593002961</v>
      </c>
      <c r="O1008" s="51">
        <v>1.2748029999999999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9">
        <v>15.086748622441537</v>
      </c>
      <c r="AO1008" s="49">
        <v>13.980177054021748</v>
      </c>
      <c r="AP1008" s="49">
        <v>9.5369890430452529</v>
      </c>
      <c r="AQ1008" s="49">
        <v>54.635163795192923</v>
      </c>
      <c r="AR1008" s="49">
        <v>42.077620907167912</v>
      </c>
      <c r="AS1008" s="49">
        <v>62.924456658704194</v>
      </c>
      <c r="AT1008" s="28">
        <v>1281</v>
      </c>
      <c r="AU1008" s="28">
        <v>1300</v>
      </c>
      <c r="AV1008" s="28" t="s">
        <v>4748</v>
      </c>
    </row>
    <row r="1009" spans="1:48" x14ac:dyDescent="0.25">
      <c r="A1009" s="162">
        <v>1006</v>
      </c>
      <c r="B1009" s="3" t="s">
        <v>219</v>
      </c>
      <c r="C1009" s="3" t="s">
        <v>1</v>
      </c>
      <c r="D1009" s="28">
        <v>1450</v>
      </c>
      <c r="E1009" s="25">
        <v>-13.690480000000001</v>
      </c>
      <c r="F1009" s="25">
        <v>-0.68493150000000003</v>
      </c>
      <c r="G1009" s="25">
        <v>-52.459020000000002</v>
      </c>
      <c r="H1009" s="28">
        <v>29000000000</v>
      </c>
      <c r="I1009" s="51">
        <v>20</v>
      </c>
      <c r="J1009" s="51">
        <v>48.839950000000002</v>
      </c>
      <c r="K1009" s="28">
        <v>12276.5</v>
      </c>
      <c r="L1009" s="28">
        <v>18905040</v>
      </c>
      <c r="M1009" s="51" t="s">
        <v>4942</v>
      </c>
      <c r="N1009" s="51">
        <v>0.32636081193897515</v>
      </c>
      <c r="O1009" s="51">
        <v>1.0200709999999999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9">
        <v>17.69340954688866</v>
      </c>
      <c r="AO1009" s="49">
        <v>16.378838202791592</v>
      </c>
      <c r="AP1009" s="49">
        <v>31.472010108045655</v>
      </c>
      <c r="AQ1009" s="49">
        <v>34.937895890570211</v>
      </c>
      <c r="AR1009" s="49">
        <v>50.880695382580775</v>
      </c>
      <c r="AS1009" s="49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62">
        <v>1007</v>
      </c>
      <c r="B1010" s="3" t="s">
        <v>3367</v>
      </c>
      <c r="C1010" s="3" t="s">
        <v>2176</v>
      </c>
      <c r="D1010" s="28" t="s">
        <v>4942</v>
      </c>
      <c r="E1010" s="25" t="s">
        <v>4942</v>
      </c>
      <c r="F1010" s="25" t="s">
        <v>4942</v>
      </c>
      <c r="G1010" s="25" t="s">
        <v>4942</v>
      </c>
      <c r="H1010" s="28" t="s">
        <v>4942</v>
      </c>
      <c r="I1010" s="51">
        <v>2.0739799999999997</v>
      </c>
      <c r="J1010" s="51">
        <v>100</v>
      </c>
      <c r="K1010" s="28" t="s">
        <v>4942</v>
      </c>
      <c r="L1010" s="28" t="s">
        <v>4942</v>
      </c>
      <c r="M1010" s="51" t="s">
        <v>4942</v>
      </c>
      <c r="N1010" s="51" t="s">
        <v>4942</v>
      </c>
      <c r="O1010" s="51" t="s">
        <v>4942</v>
      </c>
      <c r="P1010" s="30" t="s">
        <v>4748</v>
      </c>
      <c r="Q1010" s="27" t="s">
        <v>2001</v>
      </c>
      <c r="R1010" s="30">
        <v>50199.276610000001</v>
      </c>
      <c r="S1010" s="27" t="s">
        <v>2001</v>
      </c>
      <c r="T1010" s="30">
        <v>45999.952059000003</v>
      </c>
      <c r="U1010" s="27">
        <v>-8.3653088940398537E-2</v>
      </c>
      <c r="V1010" s="30" t="s">
        <v>4748</v>
      </c>
      <c r="W1010" s="32" t="s">
        <v>2001</v>
      </c>
      <c r="X1010" s="30">
        <v>528.89293399999997</v>
      </c>
      <c r="Y1010" s="32" t="s">
        <v>2001</v>
      </c>
      <c r="Z1010" s="30">
        <v>1058.3804600000001</v>
      </c>
      <c r="AA1010" s="32">
        <v>1.0011242199730355</v>
      </c>
      <c r="AB1010" s="30" t="s">
        <v>4748</v>
      </c>
      <c r="AC1010" s="27" t="s">
        <v>2001</v>
      </c>
      <c r="AD1010" s="30">
        <v>255</v>
      </c>
      <c r="AE1010" s="27" t="s">
        <v>2001</v>
      </c>
      <c r="AF1010" s="30">
        <v>510</v>
      </c>
      <c r="AG1010" s="27">
        <v>1</v>
      </c>
      <c r="AH1010" s="25" t="s">
        <v>4748</v>
      </c>
      <c r="AI1010" s="25" t="s">
        <v>4748</v>
      </c>
      <c r="AJ1010" s="25">
        <v>1.8734029674722943</v>
      </c>
      <c r="AK1010" s="25" t="s">
        <v>4748</v>
      </c>
      <c r="AL1010" s="25" t="s">
        <v>4748</v>
      </c>
      <c r="AM1010" s="25">
        <v>2.4493598990001355</v>
      </c>
      <c r="AN1010" s="49" t="s">
        <v>4748</v>
      </c>
      <c r="AO1010" s="49">
        <v>12.202778104933342</v>
      </c>
      <c r="AP1010" s="49">
        <v>14.818454085032762</v>
      </c>
      <c r="AQ1010" s="49" t="s">
        <v>4748</v>
      </c>
      <c r="AR1010" s="49">
        <v>0</v>
      </c>
      <c r="AS1010" s="49">
        <v>0</v>
      </c>
      <c r="AT1010" s="28" t="s">
        <v>4748</v>
      </c>
      <c r="AU1010" s="28" t="s">
        <v>4748</v>
      </c>
      <c r="AV1010" s="28">
        <v>0</v>
      </c>
    </row>
    <row r="1011" spans="1:48" x14ac:dyDescent="0.25">
      <c r="A1011" s="162">
        <v>1008</v>
      </c>
      <c r="B1011" s="3" t="s">
        <v>3370</v>
      </c>
      <c r="C1011" s="3" t="s">
        <v>2176</v>
      </c>
      <c r="D1011" s="28">
        <v>10000</v>
      </c>
      <c r="E1011" s="25">
        <v>0</v>
      </c>
      <c r="F1011" s="25">
        <v>0</v>
      </c>
      <c r="G1011" s="25">
        <v>11.11111</v>
      </c>
      <c r="H1011" s="28">
        <v>17605000000</v>
      </c>
      <c r="I1011" s="51">
        <v>1.7605</v>
      </c>
      <c r="J1011" s="51">
        <v>84.930419999999998</v>
      </c>
      <c r="K1011" s="28">
        <v>15</v>
      </c>
      <c r="L1011" s="28">
        <v>150000</v>
      </c>
      <c r="M1011" s="51">
        <v>6.5061808718282368</v>
      </c>
      <c r="N1011" s="51">
        <v>0.85612611360055324</v>
      </c>
      <c r="O1011" s="51" t="s">
        <v>4942</v>
      </c>
      <c r="P1011" s="30">
        <v>103759.37945399999</v>
      </c>
      <c r="Q1011" s="27" t="s">
        <v>2001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2001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4748</v>
      </c>
      <c r="AC1011" s="27" t="s">
        <v>2001</v>
      </c>
      <c r="AD1011" s="30">
        <v>1405</v>
      </c>
      <c r="AE1011" s="27" t="s">
        <v>2001</v>
      </c>
      <c r="AF1011" s="30">
        <v>1432</v>
      </c>
      <c r="AG1011" s="27">
        <v>1.9217081850533807E-2</v>
      </c>
      <c r="AH1011" s="25" t="s">
        <v>4748</v>
      </c>
      <c r="AI1011" s="25">
        <v>2.7351717720557445</v>
      </c>
      <c r="AJ1011" s="25">
        <v>3.0082843491087341</v>
      </c>
      <c r="AK1011" s="25" t="s">
        <v>4748</v>
      </c>
      <c r="AL1011" s="25">
        <v>13.857670779539266</v>
      </c>
      <c r="AM1011" s="25">
        <v>12.537704431096092</v>
      </c>
      <c r="AN1011" s="49">
        <v>10.815226740031736</v>
      </c>
      <c r="AO1011" s="49">
        <v>12.414579239425972</v>
      </c>
      <c r="AP1011" s="49">
        <v>10.843773597987759</v>
      </c>
      <c r="AQ1011" s="49">
        <v>32.00055553374014</v>
      </c>
      <c r="AR1011" s="49">
        <v>0</v>
      </c>
      <c r="AS1011" s="49">
        <v>0</v>
      </c>
      <c r="AT1011" s="28" t="s">
        <v>4748</v>
      </c>
      <c r="AU1011" s="28" t="s">
        <v>4748</v>
      </c>
      <c r="AV1011" s="28" t="s">
        <v>4748</v>
      </c>
    </row>
    <row r="1012" spans="1:48" x14ac:dyDescent="0.25">
      <c r="A1012" s="162">
        <v>1009</v>
      </c>
      <c r="B1012" s="3" t="s">
        <v>220</v>
      </c>
      <c r="C1012" s="3" t="s">
        <v>1</v>
      </c>
      <c r="D1012" s="28">
        <v>3570</v>
      </c>
      <c r="E1012" s="25">
        <v>-10.75</v>
      </c>
      <c r="F1012" s="25">
        <v>-20.489979999999999</v>
      </c>
      <c r="G1012" s="25">
        <v>-33.888890000000004</v>
      </c>
      <c r="H1012" s="28">
        <v>247507842959.99997</v>
      </c>
      <c r="I1012" s="51">
        <v>69.32992999999999</v>
      </c>
      <c r="J1012" s="51">
        <v>75.027450000000002</v>
      </c>
      <c r="K1012" s="28">
        <v>124227</v>
      </c>
      <c r="L1012" s="28">
        <v>464050000</v>
      </c>
      <c r="M1012" s="51">
        <v>4.6340209882988246</v>
      </c>
      <c r="N1012" s="51">
        <v>0.27932604564075619</v>
      </c>
      <c r="O1012" s="51">
        <v>0.89919950000000004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9">
        <v>5.6172987128642049</v>
      </c>
      <c r="AO1012" s="49">
        <v>4.3394699757691946</v>
      </c>
      <c r="AP1012" s="49">
        <v>5.0929155392822274</v>
      </c>
      <c r="AQ1012" s="49">
        <v>145.04342097354655</v>
      </c>
      <c r="AR1012" s="49">
        <v>139.70117126342819</v>
      </c>
      <c r="AS1012" s="49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62">
        <v>1010</v>
      </c>
      <c r="B1013" s="3" t="s">
        <v>3373</v>
      </c>
      <c r="C1013" s="3" t="s">
        <v>2176</v>
      </c>
      <c r="D1013" s="6">
        <v>8300</v>
      </c>
      <c r="E1013" s="171">
        <v>-15.30612</v>
      </c>
      <c r="F1013" s="171">
        <v>-2.3529409999999999</v>
      </c>
      <c r="G1013" s="171">
        <v>-6.7415729999999998</v>
      </c>
      <c r="H1013" s="6">
        <v>12121320000</v>
      </c>
      <c r="I1013" s="154">
        <v>1.4603999999999999</v>
      </c>
      <c r="J1013" s="154">
        <v>92.728020000000001</v>
      </c>
      <c r="K1013" s="6">
        <v>780</v>
      </c>
      <c r="L1013" s="6">
        <v>8085000</v>
      </c>
      <c r="M1013" s="154">
        <v>5.1649035469819538</v>
      </c>
      <c r="N1013" s="154">
        <v>0.51504148656733539</v>
      </c>
      <c r="O1013" s="154" t="s">
        <v>4942</v>
      </c>
      <c r="P1013" s="172">
        <v>21982.722005</v>
      </c>
      <c r="Q1013" s="168">
        <v>-0.34487783504544611</v>
      </c>
      <c r="R1013" s="172">
        <v>31152.775270999999</v>
      </c>
      <c r="S1013" s="168">
        <v>0.41714821594497065</v>
      </c>
      <c r="T1013" s="172">
        <v>46742.483389000001</v>
      </c>
      <c r="U1013" s="168">
        <v>0.50042758574104962</v>
      </c>
      <c r="V1013" s="172">
        <v>1514.321226</v>
      </c>
      <c r="W1013" s="173">
        <v>-0.43990255439691262</v>
      </c>
      <c r="X1013" s="172">
        <v>2184.6320260000002</v>
      </c>
      <c r="Y1013" s="173">
        <v>0.44264769488214273</v>
      </c>
      <c r="Z1013" s="172">
        <v>2410.451669</v>
      </c>
      <c r="AA1013" s="173">
        <v>0.10336735903916471</v>
      </c>
      <c r="AB1013" s="172">
        <v>1010</v>
      </c>
      <c r="AC1013" s="168">
        <v>-0.43951165371809098</v>
      </c>
      <c r="AD1013" s="172">
        <v>1456</v>
      </c>
      <c r="AE1013" s="168">
        <v>0.44158415841584153</v>
      </c>
      <c r="AF1013" s="172">
        <v>1607</v>
      </c>
      <c r="AG1013" s="168">
        <v>0.10370879120879122</v>
      </c>
      <c r="AH1013" s="171">
        <v>4.2415885143938024</v>
      </c>
      <c r="AI1013" s="171">
        <v>6.6900639156454851</v>
      </c>
      <c r="AJ1013" s="171">
        <v>6.9799726907597117</v>
      </c>
      <c r="AK1013" s="171">
        <v>6.6094299376546841</v>
      </c>
      <c r="AL1013" s="171">
        <v>9.2872853281386938</v>
      </c>
      <c r="AM1013" s="171">
        <v>10.037109808199968</v>
      </c>
      <c r="AN1013" s="170">
        <v>19.183009142547725</v>
      </c>
      <c r="AO1013" s="170">
        <v>16.468548100033576</v>
      </c>
      <c r="AP1013" s="170">
        <v>12.912121148488954</v>
      </c>
      <c r="AQ1013" s="170">
        <v>3.9151111991879164</v>
      </c>
      <c r="AR1013" s="170">
        <v>1.5403649797351056</v>
      </c>
      <c r="AS1013" s="170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62">
        <v>1011</v>
      </c>
      <c r="B1014" s="3" t="s">
        <v>221</v>
      </c>
      <c r="C1014" s="3" t="s">
        <v>1</v>
      </c>
      <c r="D1014" s="6">
        <v>5250</v>
      </c>
      <c r="E1014" s="171">
        <v>-2.5974029999999999</v>
      </c>
      <c r="F1014" s="171">
        <v>14.37908</v>
      </c>
      <c r="G1014" s="171">
        <v>-43.548389999999998</v>
      </c>
      <c r="H1014" s="6">
        <v>1444427990250</v>
      </c>
      <c r="I1014" s="154">
        <v>275.12909999999999</v>
      </c>
      <c r="J1014" s="154">
        <v>40.731810000000003</v>
      </c>
      <c r="K1014" s="6">
        <v>974058.5</v>
      </c>
      <c r="L1014" s="6">
        <v>5650650000</v>
      </c>
      <c r="M1014" s="154">
        <v>20.233094965892668</v>
      </c>
      <c r="N1014" s="154">
        <v>0.37160761858791119</v>
      </c>
      <c r="O1014" s="154">
        <v>1.1676200000000001</v>
      </c>
      <c r="P1014" s="172">
        <v>385765.32333799999</v>
      </c>
      <c r="Q1014" s="168">
        <v>-0.26314332618469749</v>
      </c>
      <c r="R1014" s="172">
        <v>1588363.034951</v>
      </c>
      <c r="S1014" s="168">
        <v>3.1174334209384282</v>
      </c>
      <c r="T1014" s="172">
        <v>856705.93333399994</v>
      </c>
      <c r="U1014" s="168">
        <v>-0.46063594122836737</v>
      </c>
      <c r="V1014" s="172">
        <v>21778.597440000001</v>
      </c>
      <c r="W1014" s="173">
        <v>-0.33719043723061426</v>
      </c>
      <c r="X1014" s="172">
        <v>44835.521943</v>
      </c>
      <c r="Y1014" s="173">
        <v>1.0586964824765133</v>
      </c>
      <c r="Z1014" s="172">
        <v>405167.72052600002</v>
      </c>
      <c r="AA1014" s="173">
        <v>8.0367570838384612</v>
      </c>
      <c r="AB1014" s="172">
        <v>86.904775000000001</v>
      </c>
      <c r="AC1014" s="168">
        <v>-0.6537658366533865</v>
      </c>
      <c r="AD1014" s="172">
        <v>163</v>
      </c>
      <c r="AE1014" s="168">
        <v>0.87561615572907248</v>
      </c>
      <c r="AF1014" s="172">
        <v>1463</v>
      </c>
      <c r="AG1014" s="168">
        <v>7.9754601226993866</v>
      </c>
      <c r="AH1014" s="171">
        <v>0.29302497976776543</v>
      </c>
      <c r="AI1014" s="171">
        <v>0.55366202459235003</v>
      </c>
      <c r="AJ1014" s="171">
        <v>4.1290730874232411</v>
      </c>
      <c r="AK1014" s="171">
        <v>0.57372959454760064</v>
      </c>
      <c r="AL1014" s="171">
        <v>1.173971701310184</v>
      </c>
      <c r="AM1014" s="171">
        <v>10.255719008300888</v>
      </c>
      <c r="AN1014" s="170">
        <v>13.43200176279189</v>
      </c>
      <c r="AO1014" s="170">
        <v>5.076257020769015</v>
      </c>
      <c r="AP1014" s="170">
        <v>17.34355666100803</v>
      </c>
      <c r="AQ1014" s="170">
        <v>49.456020878027005</v>
      </c>
      <c r="AR1014" s="170">
        <v>46.654247444239473</v>
      </c>
      <c r="AS1014" s="170">
        <v>11.832376957535786</v>
      </c>
      <c r="AT1014" s="6">
        <v>0</v>
      </c>
      <c r="AU1014" s="6">
        <v>0</v>
      </c>
      <c r="AV1014" s="6" t="s">
        <v>4748</v>
      </c>
    </row>
    <row r="1015" spans="1:48" x14ac:dyDescent="0.25">
      <c r="A1015" s="162">
        <v>1012</v>
      </c>
      <c r="B1015" s="3" t="s">
        <v>542</v>
      </c>
      <c r="C1015" s="3" t="s">
        <v>694</v>
      </c>
      <c r="D1015" s="28">
        <v>14000</v>
      </c>
      <c r="E1015" s="25">
        <v>-16.167660000000001</v>
      </c>
      <c r="F1015" s="25">
        <v>-19.075140000000001</v>
      </c>
      <c r="G1015" s="25">
        <v>4.4776119999999997</v>
      </c>
      <c r="H1015" s="28">
        <v>77346023999.999985</v>
      </c>
      <c r="I1015" s="51">
        <v>5.5247099999999998</v>
      </c>
      <c r="J1015" s="51">
        <v>56.661720000000003</v>
      </c>
      <c r="K1015" s="28">
        <v>610</v>
      </c>
      <c r="L1015" s="28">
        <v>9987500</v>
      </c>
      <c r="M1015" s="51">
        <v>72.857823728374527</v>
      </c>
      <c r="N1015" s="51">
        <v>0.94126436726990959</v>
      </c>
      <c r="O1015" s="51">
        <v>0.42101110000000003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9">
        <v>20.310877250353087</v>
      </c>
      <c r="AO1015" s="49">
        <v>20.845305334885488</v>
      </c>
      <c r="AP1015" s="49">
        <v>9.5147742645094624</v>
      </c>
      <c r="AQ1015" s="49">
        <v>2.5540499467339273</v>
      </c>
      <c r="AR1015" s="49">
        <v>0</v>
      </c>
      <c r="AS1015" s="49">
        <v>11.278672592035266</v>
      </c>
      <c r="AT1015" s="28">
        <v>1923.0769230769231</v>
      </c>
      <c r="AU1015" s="28" t="s">
        <v>4748</v>
      </c>
      <c r="AV1015" s="28">
        <v>2500</v>
      </c>
    </row>
    <row r="1016" spans="1:48" x14ac:dyDescent="0.25">
      <c r="A1016" s="162">
        <v>1013</v>
      </c>
      <c r="B1016" s="3" t="s">
        <v>3376</v>
      </c>
      <c r="C1016" s="3" t="s">
        <v>2176</v>
      </c>
      <c r="D1016" s="6">
        <v>16000</v>
      </c>
      <c r="E1016" s="171">
        <v>-2.4390239999999999</v>
      </c>
      <c r="F1016" s="171">
        <v>3.225806</v>
      </c>
      <c r="G1016" s="171">
        <v>-5.8823530000000002</v>
      </c>
      <c r="H1016" s="6">
        <v>127670400000</v>
      </c>
      <c r="I1016" s="154">
        <v>7.9794</v>
      </c>
      <c r="J1016" s="154">
        <v>99.997489999999999</v>
      </c>
      <c r="K1016" s="6">
        <v>855</v>
      </c>
      <c r="L1016" s="6">
        <v>13723000</v>
      </c>
      <c r="M1016" s="154">
        <v>3.9840637450199203</v>
      </c>
      <c r="N1016" s="154">
        <v>0.94547091052846322</v>
      </c>
      <c r="O1016" s="154">
        <v>0.15592549999999999</v>
      </c>
      <c r="P1016" s="172" t="s">
        <v>4748</v>
      </c>
      <c r="Q1016" s="168" t="s">
        <v>2001</v>
      </c>
      <c r="R1016" s="172" t="s">
        <v>4748</v>
      </c>
      <c r="S1016" s="168" t="s">
        <v>2001</v>
      </c>
      <c r="T1016" s="172">
        <v>310443.19106400001</v>
      </c>
      <c r="U1016" s="168" t="s">
        <v>4748</v>
      </c>
      <c r="V1016" s="172" t="s">
        <v>4748</v>
      </c>
      <c r="W1016" s="173" t="s">
        <v>2001</v>
      </c>
      <c r="X1016" s="172" t="s">
        <v>4748</v>
      </c>
      <c r="Y1016" s="173" t="s">
        <v>2001</v>
      </c>
      <c r="Z1016" s="172">
        <v>32091.454033000002</v>
      </c>
      <c r="AA1016" s="173" t="s">
        <v>4748</v>
      </c>
      <c r="AB1016" s="172" t="s">
        <v>4748</v>
      </c>
      <c r="AC1016" s="168" t="s">
        <v>2001</v>
      </c>
      <c r="AD1016" s="172" t="s">
        <v>4748</v>
      </c>
      <c r="AE1016" s="168" t="s">
        <v>2001</v>
      </c>
      <c r="AF1016" s="172">
        <v>4016</v>
      </c>
      <c r="AG1016" s="168" t="s">
        <v>4748</v>
      </c>
      <c r="AH1016" s="171" t="s">
        <v>4748</v>
      </c>
      <c r="AI1016" s="171" t="s">
        <v>4748</v>
      </c>
      <c r="AJ1016" s="171" t="s">
        <v>4748</v>
      </c>
      <c r="AK1016" s="171" t="s">
        <v>4748</v>
      </c>
      <c r="AL1016" s="171" t="s">
        <v>4748</v>
      </c>
      <c r="AM1016" s="171" t="s">
        <v>4748</v>
      </c>
      <c r="AN1016" s="170" t="s">
        <v>4748</v>
      </c>
      <c r="AO1016" s="170" t="s">
        <v>4748</v>
      </c>
      <c r="AP1016" s="170">
        <v>38.047523259625812</v>
      </c>
      <c r="AQ1016" s="170" t="s">
        <v>4748</v>
      </c>
      <c r="AR1016" s="170" t="s">
        <v>4748</v>
      </c>
      <c r="AS1016" s="170">
        <v>0</v>
      </c>
      <c r="AT1016" s="6" t="s">
        <v>4748</v>
      </c>
      <c r="AU1016" s="6" t="s">
        <v>4748</v>
      </c>
      <c r="AV1016" s="6">
        <v>1200</v>
      </c>
    </row>
    <row r="1017" spans="1:48" x14ac:dyDescent="0.25">
      <c r="A1017" s="162">
        <v>1014</v>
      </c>
      <c r="B1017" s="3" t="s">
        <v>4210</v>
      </c>
      <c r="C1017" s="3" t="s">
        <v>2176</v>
      </c>
      <c r="D1017" s="28" t="s">
        <v>4942</v>
      </c>
      <c r="E1017" s="25" t="s">
        <v>4942</v>
      </c>
      <c r="F1017" s="25" t="s">
        <v>4942</v>
      </c>
      <c r="G1017" s="25" t="s">
        <v>4942</v>
      </c>
      <c r="H1017" s="28" t="s">
        <v>4942</v>
      </c>
      <c r="I1017" s="51">
        <v>1.2074</v>
      </c>
      <c r="J1017" s="51">
        <v>100</v>
      </c>
      <c r="K1017" s="28" t="s">
        <v>4942</v>
      </c>
      <c r="L1017" s="28" t="s">
        <v>4942</v>
      </c>
      <c r="M1017" s="51" t="s">
        <v>4942</v>
      </c>
      <c r="N1017" s="51" t="s">
        <v>4942</v>
      </c>
      <c r="O1017" s="51" t="s">
        <v>4942</v>
      </c>
      <c r="P1017" s="30" t="s">
        <v>4748</v>
      </c>
      <c r="Q1017" s="27" t="s">
        <v>2001</v>
      </c>
      <c r="R1017" s="30">
        <v>58408.248611000003</v>
      </c>
      <c r="S1017" s="27" t="s">
        <v>2001</v>
      </c>
      <c r="T1017" s="30" t="s">
        <v>4748</v>
      </c>
      <c r="U1017" s="27" t="s">
        <v>4748</v>
      </c>
      <c r="V1017" s="30" t="s">
        <v>4748</v>
      </c>
      <c r="W1017" s="32" t="s">
        <v>2001</v>
      </c>
      <c r="X1017" s="30">
        <v>219.63460000000001</v>
      </c>
      <c r="Y1017" s="32" t="s">
        <v>2001</v>
      </c>
      <c r="Z1017" s="30" t="s">
        <v>4748</v>
      </c>
      <c r="AA1017" s="32" t="s">
        <v>4748</v>
      </c>
      <c r="AB1017" s="30" t="s">
        <v>4748</v>
      </c>
      <c r="AC1017" s="27" t="s">
        <v>2001</v>
      </c>
      <c r="AD1017" s="30">
        <v>181.91</v>
      </c>
      <c r="AE1017" s="27" t="s">
        <v>2001</v>
      </c>
      <c r="AF1017" s="30" t="s">
        <v>4748</v>
      </c>
      <c r="AG1017" s="27" t="s">
        <v>4748</v>
      </c>
      <c r="AH1017" s="25" t="s">
        <v>4748</v>
      </c>
      <c r="AI1017" s="25" t="s">
        <v>4748</v>
      </c>
      <c r="AJ1017" s="25" t="s">
        <v>4748</v>
      </c>
      <c r="AK1017" s="25" t="s">
        <v>4748</v>
      </c>
      <c r="AL1017" s="25" t="s">
        <v>4748</v>
      </c>
      <c r="AM1017" s="25" t="s">
        <v>4748</v>
      </c>
      <c r="AN1017" s="49" t="s">
        <v>4748</v>
      </c>
      <c r="AO1017" s="49">
        <v>14.765202487814067</v>
      </c>
      <c r="AP1017" s="49" t="s">
        <v>4748</v>
      </c>
      <c r="AQ1017" s="49" t="s">
        <v>4748</v>
      </c>
      <c r="AR1017" s="49">
        <v>105.64161955752934</v>
      </c>
      <c r="AS1017" s="49" t="s">
        <v>4748</v>
      </c>
      <c r="AT1017" s="28" t="s">
        <v>4748</v>
      </c>
      <c r="AU1017" s="28" t="s">
        <v>4748</v>
      </c>
      <c r="AV1017" s="28" t="s">
        <v>4748</v>
      </c>
    </row>
    <row r="1018" spans="1:48" x14ac:dyDescent="0.25">
      <c r="A1018" s="162">
        <v>1015</v>
      </c>
      <c r="B1018" s="3" t="s">
        <v>3379</v>
      </c>
      <c r="C1018" s="3" t="s">
        <v>2176</v>
      </c>
      <c r="D1018" s="28">
        <v>11000</v>
      </c>
      <c r="E1018" s="25">
        <v>0</v>
      </c>
      <c r="F1018" s="25">
        <v>0</v>
      </c>
      <c r="G1018" s="25">
        <v>0</v>
      </c>
      <c r="H1018" s="28">
        <v>16500000000</v>
      </c>
      <c r="I1018" s="51">
        <v>1.5</v>
      </c>
      <c r="J1018" s="51">
        <v>33.22</v>
      </c>
      <c r="K1018" s="28">
        <v>5</v>
      </c>
      <c r="L1018" s="28">
        <v>55000</v>
      </c>
      <c r="M1018" s="51">
        <v>4.1872858774267225</v>
      </c>
      <c r="N1018" s="51">
        <v>0.76113490259055172</v>
      </c>
      <c r="O1018" s="51" t="s">
        <v>4942</v>
      </c>
      <c r="P1018" s="30" t="s">
        <v>4748</v>
      </c>
      <c r="Q1018" s="27" t="s">
        <v>2001</v>
      </c>
      <c r="R1018" s="30">
        <v>43270.185598999997</v>
      </c>
      <c r="S1018" s="27" t="s">
        <v>2001</v>
      </c>
      <c r="T1018" s="30" t="s">
        <v>4748</v>
      </c>
      <c r="U1018" s="27" t="s">
        <v>4748</v>
      </c>
      <c r="V1018" s="30" t="s">
        <v>4748</v>
      </c>
      <c r="W1018" s="32" t="s">
        <v>2001</v>
      </c>
      <c r="X1018" s="30">
        <v>2170.3676209999999</v>
      </c>
      <c r="Y1018" s="32" t="s">
        <v>2001</v>
      </c>
      <c r="Z1018" s="30" t="s">
        <v>4748</v>
      </c>
      <c r="AA1018" s="32" t="s">
        <v>4748</v>
      </c>
      <c r="AB1018" s="30" t="s">
        <v>4748</v>
      </c>
      <c r="AC1018" s="27" t="s">
        <v>2001</v>
      </c>
      <c r="AD1018" s="30">
        <v>1453</v>
      </c>
      <c r="AE1018" s="27" t="s">
        <v>2001</v>
      </c>
      <c r="AF1018" s="30" t="s">
        <v>4748</v>
      </c>
      <c r="AG1018" s="27" t="s">
        <v>4748</v>
      </c>
      <c r="AH1018" s="25" t="s">
        <v>4748</v>
      </c>
      <c r="AI1018" s="25">
        <v>6.2766450197710126</v>
      </c>
      <c r="AJ1018" s="25" t="s">
        <v>4748</v>
      </c>
      <c r="AK1018" s="25" t="s">
        <v>4748</v>
      </c>
      <c r="AL1018" s="25">
        <v>13.10095618425915</v>
      </c>
      <c r="AM1018" s="25" t="s">
        <v>4748</v>
      </c>
      <c r="AN1018" s="49" t="s">
        <v>4748</v>
      </c>
      <c r="AO1018" s="49">
        <v>15.570960248332533</v>
      </c>
      <c r="AP1018" s="49" t="s">
        <v>4748</v>
      </c>
      <c r="AQ1018" s="49">
        <v>20.283123161416388</v>
      </c>
      <c r="AR1018" s="49">
        <v>29.409105828104963</v>
      </c>
      <c r="AS1018" s="49" t="s">
        <v>4748</v>
      </c>
      <c r="AT1018" s="28" t="s">
        <v>4748</v>
      </c>
      <c r="AU1018" s="28" t="s">
        <v>4748</v>
      </c>
      <c r="AV1018" s="28" t="s">
        <v>4748</v>
      </c>
    </row>
    <row r="1019" spans="1:48" x14ac:dyDescent="0.25">
      <c r="A1019" s="162">
        <v>1016</v>
      </c>
      <c r="B1019" s="3" t="s">
        <v>543</v>
      </c>
      <c r="C1019" s="3" t="s">
        <v>694</v>
      </c>
      <c r="D1019" s="28" t="s">
        <v>4942</v>
      </c>
      <c r="E1019" s="25" t="s">
        <v>4942</v>
      </c>
      <c r="F1019" s="25" t="s">
        <v>4942</v>
      </c>
      <c r="G1019" s="25" t="s">
        <v>4942</v>
      </c>
      <c r="H1019" s="28" t="s">
        <v>4942</v>
      </c>
      <c r="I1019" s="51">
        <v>37.113109999999999</v>
      </c>
      <c r="J1019" s="51">
        <v>58.660910000000001</v>
      </c>
      <c r="K1019" s="28">
        <v>0</v>
      </c>
      <c r="L1019" s="28" t="s">
        <v>4942</v>
      </c>
      <c r="M1019" s="51" t="s">
        <v>4942</v>
      </c>
      <c r="N1019" s="51" t="s">
        <v>4942</v>
      </c>
      <c r="O1019" s="51" t="s">
        <v>4942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9">
        <v>14.165337665282419</v>
      </c>
      <c r="AO1019" s="49">
        <v>11.236910993665983</v>
      </c>
      <c r="AP1019" s="49">
        <v>1.5918974602638358</v>
      </c>
      <c r="AQ1019" s="49">
        <v>623.91326024557782</v>
      </c>
      <c r="AR1019" s="49">
        <v>896.63314606688277</v>
      </c>
      <c r="AS1019" s="49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62">
        <v>1017</v>
      </c>
      <c r="B1020" s="3" t="s">
        <v>3382</v>
      </c>
      <c r="C1020" s="3" t="s">
        <v>2176</v>
      </c>
      <c r="D1020" s="28">
        <v>42000</v>
      </c>
      <c r="E1020" s="25">
        <v>-0.47393360000000001</v>
      </c>
      <c r="F1020" s="25">
        <v>-0.94339620000000002</v>
      </c>
      <c r="G1020" s="25">
        <v>-0.19801669999999999</v>
      </c>
      <c r="H1020" s="28">
        <v>12288133578000</v>
      </c>
      <c r="I1020" s="51">
        <v>292.57459999999998</v>
      </c>
      <c r="J1020" s="51">
        <v>65.83466</v>
      </c>
      <c r="K1020" s="28">
        <v>185379.5</v>
      </c>
      <c r="L1020" s="28">
        <v>7797260000</v>
      </c>
      <c r="M1020" s="51">
        <v>8.3665338645418323</v>
      </c>
      <c r="N1020" s="51">
        <v>1.9325583876950105</v>
      </c>
      <c r="O1020" s="51">
        <v>0.54436790000000002</v>
      </c>
      <c r="P1020" s="30">
        <v>7785234.6305229999</v>
      </c>
      <c r="Q1020" s="27" t="s">
        <v>2001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2001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2001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4748</v>
      </c>
      <c r="AI1020" s="25">
        <v>24.960792709887201</v>
      </c>
      <c r="AJ1020" s="25">
        <v>15.648327390117986</v>
      </c>
      <c r="AK1020" s="25" t="s">
        <v>4748</v>
      </c>
      <c r="AL1020" s="25">
        <v>42.690327885400073</v>
      </c>
      <c r="AM1020" s="25">
        <v>24.38006322976322</v>
      </c>
      <c r="AN1020" s="49">
        <v>29.519174060661733</v>
      </c>
      <c r="AO1020" s="49">
        <v>32.633518847738451</v>
      </c>
      <c r="AP1020" s="49">
        <v>26.150405054685965</v>
      </c>
      <c r="AQ1020" s="49">
        <v>64.793164714163936</v>
      </c>
      <c r="AR1020" s="49">
        <v>35.579259427145431</v>
      </c>
      <c r="AS1020" s="49">
        <v>34.567468528814913</v>
      </c>
      <c r="AT1020" s="28">
        <v>1923.0769230769231</v>
      </c>
      <c r="AU1020" s="28">
        <v>1282.051282051282</v>
      </c>
      <c r="AV1020" s="28" t="s">
        <v>4748</v>
      </c>
    </row>
    <row r="1021" spans="1:48" x14ac:dyDescent="0.25">
      <c r="A1021" s="162">
        <v>1018</v>
      </c>
      <c r="B1021" s="3" t="s">
        <v>3385</v>
      </c>
      <c r="C1021" s="3" t="s">
        <v>2176</v>
      </c>
      <c r="D1021" s="6">
        <v>10500</v>
      </c>
      <c r="E1021" s="171">
        <v>5</v>
      </c>
      <c r="F1021" s="171">
        <v>0</v>
      </c>
      <c r="G1021" s="171">
        <v>5</v>
      </c>
      <c r="H1021" s="6">
        <v>71400000000</v>
      </c>
      <c r="I1021" s="154">
        <v>6.8</v>
      </c>
      <c r="J1021" s="154">
        <v>27.270589999999999</v>
      </c>
      <c r="K1021" s="6">
        <v>110</v>
      </c>
      <c r="L1021" s="6">
        <v>1152500</v>
      </c>
      <c r="M1021" s="154">
        <v>28.45528455284553</v>
      </c>
      <c r="N1021" s="154">
        <v>1.0110138319141693</v>
      </c>
      <c r="O1021" s="154" t="s">
        <v>4942</v>
      </c>
      <c r="P1021" s="172" t="s">
        <v>4748</v>
      </c>
      <c r="Q1021" s="168" t="s">
        <v>2001</v>
      </c>
      <c r="R1021" s="172" t="s">
        <v>4748</v>
      </c>
      <c r="S1021" s="168" t="s">
        <v>2001</v>
      </c>
      <c r="T1021" s="172">
        <v>127772.71024</v>
      </c>
      <c r="U1021" s="168" t="s">
        <v>4748</v>
      </c>
      <c r="V1021" s="172" t="s">
        <v>4748</v>
      </c>
      <c r="W1021" s="173" t="s">
        <v>2001</v>
      </c>
      <c r="X1021" s="172" t="s">
        <v>4748</v>
      </c>
      <c r="Y1021" s="173" t="s">
        <v>2001</v>
      </c>
      <c r="Z1021" s="172">
        <v>2509.9679769999998</v>
      </c>
      <c r="AA1021" s="173" t="s">
        <v>4748</v>
      </c>
      <c r="AB1021" s="172" t="s">
        <v>4748</v>
      </c>
      <c r="AC1021" s="168" t="s">
        <v>2001</v>
      </c>
      <c r="AD1021" s="172" t="s">
        <v>4748</v>
      </c>
      <c r="AE1021" s="168" t="s">
        <v>2001</v>
      </c>
      <c r="AF1021" s="172">
        <v>369</v>
      </c>
      <c r="AG1021" s="168" t="s">
        <v>4748</v>
      </c>
      <c r="AH1021" s="171" t="s">
        <v>4748</v>
      </c>
      <c r="AI1021" s="171" t="s">
        <v>4748</v>
      </c>
      <c r="AJ1021" s="171" t="s">
        <v>4748</v>
      </c>
      <c r="AK1021" s="171" t="s">
        <v>4748</v>
      </c>
      <c r="AL1021" s="171" t="s">
        <v>4748</v>
      </c>
      <c r="AM1021" s="171" t="s">
        <v>4748</v>
      </c>
      <c r="AN1021" s="170" t="s">
        <v>4748</v>
      </c>
      <c r="AO1021" s="170" t="s">
        <v>4748</v>
      </c>
      <c r="AP1021" s="170">
        <v>14.610116459872934</v>
      </c>
      <c r="AQ1021" s="170" t="s">
        <v>4748</v>
      </c>
      <c r="AR1021" s="170" t="s">
        <v>4748</v>
      </c>
      <c r="AS1021" s="170">
        <v>49.256006156233362</v>
      </c>
      <c r="AT1021" s="6" t="s">
        <v>4748</v>
      </c>
      <c r="AU1021" s="6" t="s">
        <v>4748</v>
      </c>
      <c r="AV1021" s="6">
        <v>313</v>
      </c>
    </row>
    <row r="1022" spans="1:48" x14ac:dyDescent="0.25">
      <c r="A1022" s="162">
        <v>1019</v>
      </c>
      <c r="B1022" s="3" t="s">
        <v>3388</v>
      </c>
      <c r="C1022" s="3" t="s">
        <v>2176</v>
      </c>
      <c r="D1022" s="6" t="s">
        <v>4942</v>
      </c>
      <c r="E1022" s="171" t="s">
        <v>4942</v>
      </c>
      <c r="F1022" s="171" t="s">
        <v>4942</v>
      </c>
      <c r="G1022" s="171" t="s">
        <v>4942</v>
      </c>
      <c r="H1022" s="6" t="s">
        <v>4942</v>
      </c>
      <c r="I1022" s="154">
        <v>20</v>
      </c>
      <c r="J1022" s="154">
        <v>27.454940000000001</v>
      </c>
      <c r="K1022" s="6" t="s">
        <v>4942</v>
      </c>
      <c r="L1022" s="6" t="s">
        <v>4942</v>
      </c>
      <c r="M1022" s="154" t="s">
        <v>4942</v>
      </c>
      <c r="N1022" s="154" t="s">
        <v>4942</v>
      </c>
      <c r="O1022" s="154" t="s">
        <v>4942</v>
      </c>
      <c r="P1022" s="172">
        <v>66410.243235000002</v>
      </c>
      <c r="Q1022" s="168" t="s">
        <v>2001</v>
      </c>
      <c r="R1022" s="172" t="s">
        <v>4748</v>
      </c>
      <c r="S1022" s="168" t="s">
        <v>2001</v>
      </c>
      <c r="T1022" s="172">
        <v>60891.665978999998</v>
      </c>
      <c r="U1022" s="168" t="s">
        <v>4748</v>
      </c>
      <c r="V1022" s="172">
        <v>9943.7461540000004</v>
      </c>
      <c r="W1022" s="173" t="s">
        <v>2001</v>
      </c>
      <c r="X1022" s="172" t="s">
        <v>4748</v>
      </c>
      <c r="Y1022" s="173" t="s">
        <v>2001</v>
      </c>
      <c r="Z1022" s="172">
        <v>4621.5519809999996</v>
      </c>
      <c r="AA1022" s="173" t="s">
        <v>4748</v>
      </c>
      <c r="AB1022" s="172">
        <v>1417</v>
      </c>
      <c r="AC1022" s="168" t="s">
        <v>2001</v>
      </c>
      <c r="AD1022" s="172" t="s">
        <v>4748</v>
      </c>
      <c r="AE1022" s="168" t="s">
        <v>2001</v>
      </c>
      <c r="AF1022" s="172">
        <v>474</v>
      </c>
      <c r="AG1022" s="168" t="s">
        <v>4748</v>
      </c>
      <c r="AH1022" s="171" t="s">
        <v>4748</v>
      </c>
      <c r="AI1022" s="171" t="s">
        <v>4748</v>
      </c>
      <c r="AJ1022" s="171" t="s">
        <v>4748</v>
      </c>
      <c r="AK1022" s="171" t="s">
        <v>4748</v>
      </c>
      <c r="AL1022" s="171" t="s">
        <v>4748</v>
      </c>
      <c r="AM1022" s="171" t="s">
        <v>4748</v>
      </c>
      <c r="AN1022" s="170">
        <v>24.283819080338297</v>
      </c>
      <c r="AO1022" s="170" t="s">
        <v>4748</v>
      </c>
      <c r="AP1022" s="170">
        <v>24.391968167076115</v>
      </c>
      <c r="AQ1022" s="170">
        <v>54.401269078733513</v>
      </c>
      <c r="AR1022" s="170" t="s">
        <v>4748</v>
      </c>
      <c r="AS1022" s="170">
        <v>23.512277713739341</v>
      </c>
      <c r="AT1022" s="6" t="s">
        <v>4748</v>
      </c>
      <c r="AU1022" s="6" t="s">
        <v>4748</v>
      </c>
      <c r="AV1022" s="6">
        <v>158</v>
      </c>
    </row>
    <row r="1023" spans="1:48" x14ac:dyDescent="0.25">
      <c r="A1023" s="162">
        <v>1020</v>
      </c>
      <c r="B1023" s="3" t="s">
        <v>3391</v>
      </c>
      <c r="C1023" s="3" t="s">
        <v>2176</v>
      </c>
      <c r="D1023" s="28">
        <v>20000</v>
      </c>
      <c r="E1023" s="25">
        <v>0</v>
      </c>
      <c r="F1023" s="25">
        <v>-31.034479999999999</v>
      </c>
      <c r="G1023" s="25">
        <v>24.223600000000001</v>
      </c>
      <c r="H1023" s="28">
        <v>371661999999.99994</v>
      </c>
      <c r="I1023" s="51">
        <v>18.583099999999998</v>
      </c>
      <c r="J1023" s="51">
        <v>2.6693229999999999</v>
      </c>
      <c r="K1023" s="28">
        <v>1135</v>
      </c>
      <c r="L1023" s="28">
        <v>22712500</v>
      </c>
      <c r="M1023" s="51">
        <v>8.4889643463497446</v>
      </c>
      <c r="N1023" s="51">
        <v>1.4186989423697072</v>
      </c>
      <c r="O1023" s="51" t="s">
        <v>4942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9">
        <v>36.153378284046653</v>
      </c>
      <c r="AO1023" s="49">
        <v>41.208909202448808</v>
      </c>
      <c r="AP1023" s="49">
        <v>51.949247683287972</v>
      </c>
      <c r="AQ1023" s="49">
        <v>69.230683014445248</v>
      </c>
      <c r="AR1023" s="49">
        <v>39.529832507173737</v>
      </c>
      <c r="AS1023" s="49">
        <v>30.201595639372051</v>
      </c>
      <c r="AT1023" s="28">
        <v>0</v>
      </c>
      <c r="AU1023" s="28" t="s">
        <v>4748</v>
      </c>
      <c r="AV1023" s="28">
        <v>2000</v>
      </c>
    </row>
    <row r="1024" spans="1:48" x14ac:dyDescent="0.25">
      <c r="A1024" s="162">
        <v>1021</v>
      </c>
      <c r="B1024" s="3" t="s">
        <v>3394</v>
      </c>
      <c r="C1024" s="3" t="s">
        <v>2176</v>
      </c>
      <c r="D1024" s="28">
        <v>14200</v>
      </c>
      <c r="E1024" s="25">
        <v>2.1582729999999999</v>
      </c>
      <c r="F1024" s="25">
        <v>5.1851849999999997</v>
      </c>
      <c r="G1024" s="25">
        <v>132.7869</v>
      </c>
      <c r="H1024" s="28">
        <v>153250305000</v>
      </c>
      <c r="I1024" s="51">
        <v>10.79228</v>
      </c>
      <c r="J1024" s="51">
        <v>100</v>
      </c>
      <c r="K1024" s="28">
        <v>65</v>
      </c>
      <c r="L1024" s="28">
        <v>921500</v>
      </c>
      <c r="M1024" s="51">
        <v>6.5923862581244199</v>
      </c>
      <c r="N1024" s="51">
        <v>1.0458558341859567</v>
      </c>
      <c r="O1024" s="51" t="s">
        <v>4942</v>
      </c>
      <c r="P1024" s="30">
        <v>34093.995470000002</v>
      </c>
      <c r="Q1024" s="27" t="s">
        <v>2001</v>
      </c>
      <c r="R1024" s="30">
        <v>36402.297879999998</v>
      </c>
      <c r="S1024" s="27">
        <v>6.7704074520427371E-2</v>
      </c>
      <c r="T1024" s="30">
        <v>36590.345029999997</v>
      </c>
      <c r="U1024" s="27">
        <v>5.1658043846543713E-3</v>
      </c>
      <c r="V1024" s="30">
        <v>19597.272557</v>
      </c>
      <c r="W1024" s="32" t="s">
        <v>2001</v>
      </c>
      <c r="X1024" s="30">
        <v>22485.856979</v>
      </c>
      <c r="Y1024" s="32">
        <v>0.14739726732882619</v>
      </c>
      <c r="Z1024" s="30">
        <v>23970.511485999999</v>
      </c>
      <c r="AA1024" s="32">
        <v>6.6026147386179165E-2</v>
      </c>
      <c r="AB1024" s="30">
        <v>1816</v>
      </c>
      <c r="AC1024" s="27" t="s">
        <v>2001</v>
      </c>
      <c r="AD1024" s="30">
        <v>2021</v>
      </c>
      <c r="AE1024" s="27">
        <v>0.11288546255506615</v>
      </c>
      <c r="AF1024" s="30">
        <v>2154</v>
      </c>
      <c r="AG1024" s="27">
        <v>6.580900544285008E-2</v>
      </c>
      <c r="AH1024" s="25" t="s">
        <v>4748</v>
      </c>
      <c r="AI1024" s="25">
        <v>11.925245481135052</v>
      </c>
      <c r="AJ1024" s="25">
        <v>12.993528812607732</v>
      </c>
      <c r="AK1024" s="25" t="s">
        <v>4748</v>
      </c>
      <c r="AL1024" s="25">
        <v>15.979022872261913</v>
      </c>
      <c r="AM1024" s="25">
        <v>16.223953172564404</v>
      </c>
      <c r="AN1024" s="49">
        <v>83.191366796412609</v>
      </c>
      <c r="AO1024" s="49">
        <v>83.847342765604552</v>
      </c>
      <c r="AP1024" s="49">
        <v>84.108024465928352</v>
      </c>
      <c r="AQ1024" s="49">
        <v>41.527975871641303</v>
      </c>
      <c r="AR1024" s="49">
        <v>31.970474561346329</v>
      </c>
      <c r="AS1024" s="49">
        <v>22.650812171128834</v>
      </c>
      <c r="AT1024" s="28" t="s">
        <v>4748</v>
      </c>
      <c r="AU1024" s="28">
        <v>1563</v>
      </c>
      <c r="AV1024" s="28">
        <v>1600</v>
      </c>
    </row>
    <row r="1025" spans="1:48" x14ac:dyDescent="0.25">
      <c r="A1025" s="162">
        <v>1022</v>
      </c>
      <c r="B1025" s="3" t="s">
        <v>544</v>
      </c>
      <c r="C1025" s="3" t="s">
        <v>694</v>
      </c>
      <c r="D1025" s="6">
        <v>12400</v>
      </c>
      <c r="E1025" s="171">
        <v>0</v>
      </c>
      <c r="F1025" s="171">
        <v>5.084746</v>
      </c>
      <c r="G1025" s="171">
        <v>5.084746</v>
      </c>
      <c r="H1025" s="6">
        <v>20088000000</v>
      </c>
      <c r="I1025" s="154">
        <v>1.6199999999999999</v>
      </c>
      <c r="J1025" s="154">
        <v>69.615809999999996</v>
      </c>
      <c r="K1025" s="6">
        <v>0</v>
      </c>
      <c r="L1025" s="6" t="s">
        <v>4942</v>
      </c>
      <c r="M1025" s="154">
        <v>5.4316756430910678</v>
      </c>
      <c r="N1025" s="154">
        <v>0.98722615749237186</v>
      </c>
      <c r="O1025" s="154" t="s">
        <v>4942</v>
      </c>
      <c r="P1025" s="172">
        <v>67472.902398000006</v>
      </c>
      <c r="Q1025" s="168">
        <v>9.6003457634794787E-2</v>
      </c>
      <c r="R1025" s="172">
        <v>77557.179155999998</v>
      </c>
      <c r="S1025" s="168">
        <v>0.1494566914954425</v>
      </c>
      <c r="T1025" s="172">
        <v>79278.072644999993</v>
      </c>
      <c r="U1025" s="168">
        <v>2.2188706548217238E-2</v>
      </c>
      <c r="V1025" s="172">
        <v>2644.9885239999999</v>
      </c>
      <c r="W1025" s="173">
        <v>1.5222154263071497E-2</v>
      </c>
      <c r="X1025" s="172">
        <v>2636.7325759999999</v>
      </c>
      <c r="Y1025" s="173">
        <v>-3.1213549416518882E-3</v>
      </c>
      <c r="Z1025" s="172">
        <v>3001.7760199999998</v>
      </c>
      <c r="AA1025" s="173">
        <v>0.13844538021136046</v>
      </c>
      <c r="AB1025" s="172">
        <v>1478</v>
      </c>
      <c r="AC1025" s="168">
        <v>-8.08457711442786E-2</v>
      </c>
      <c r="AD1025" s="172">
        <v>1442</v>
      </c>
      <c r="AE1025" s="168">
        <v>-2.4357239512855178E-2</v>
      </c>
      <c r="AF1025" s="172">
        <v>1637</v>
      </c>
      <c r="AG1025" s="168">
        <v>0.13522884882108183</v>
      </c>
      <c r="AH1025" s="171">
        <v>8.1677418327713944</v>
      </c>
      <c r="AI1025" s="171">
        <v>7.8683789718537804</v>
      </c>
      <c r="AJ1025" s="171">
        <v>7.2776925995090584</v>
      </c>
      <c r="AK1025" s="171">
        <v>12.332756573974949</v>
      </c>
      <c r="AL1025" s="171">
        <v>12.05082744759151</v>
      </c>
      <c r="AM1025" s="171">
        <v>13.49430385272907</v>
      </c>
      <c r="AN1025" s="170">
        <v>18.348129742477138</v>
      </c>
      <c r="AO1025" s="170">
        <v>17.95677973406875</v>
      </c>
      <c r="AP1025" s="170">
        <v>17.229767667493224</v>
      </c>
      <c r="AQ1025" s="170">
        <v>37.899840736927565</v>
      </c>
      <c r="AR1025" s="170">
        <v>45.888236882270604</v>
      </c>
      <c r="AS1025" s="170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62">
        <v>1023</v>
      </c>
      <c r="B1026" s="3" t="s">
        <v>545</v>
      </c>
      <c r="C1026" s="3" t="s">
        <v>694</v>
      </c>
      <c r="D1026" s="28">
        <v>19500</v>
      </c>
      <c r="E1026" s="25">
        <v>2.6315789999999999</v>
      </c>
      <c r="F1026" s="25">
        <v>2.6315789999999999</v>
      </c>
      <c r="G1026" s="25">
        <v>2.6315789999999999</v>
      </c>
      <c r="H1026" s="28">
        <v>52650000000</v>
      </c>
      <c r="I1026" s="51">
        <v>2.6999999999999997</v>
      </c>
      <c r="J1026" s="51">
        <v>73.130589999999998</v>
      </c>
      <c r="K1026" s="28">
        <v>55</v>
      </c>
      <c r="L1026" s="28">
        <v>1059000</v>
      </c>
      <c r="M1026" s="51">
        <v>6.357204216132784</v>
      </c>
      <c r="N1026" s="51">
        <v>1.0963549363157925</v>
      </c>
      <c r="O1026" s="51" t="s">
        <v>4942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9">
        <v>10.462292785588312</v>
      </c>
      <c r="AO1026" s="49">
        <v>12.158614855986238</v>
      </c>
      <c r="AP1026" s="49">
        <v>12.327767968201986</v>
      </c>
      <c r="AQ1026" s="49">
        <v>13.417020144120622</v>
      </c>
      <c r="AR1026" s="49">
        <v>3.1049523162024433</v>
      </c>
      <c r="AS1026" s="49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62">
        <v>1024</v>
      </c>
      <c r="B1027" s="3" t="s">
        <v>3397</v>
      </c>
      <c r="C1027" s="3" t="s">
        <v>2176</v>
      </c>
      <c r="D1027" s="28">
        <v>9700</v>
      </c>
      <c r="E1027" s="25">
        <v>11.494249999999999</v>
      </c>
      <c r="F1027" s="25">
        <v>12.790699999999999</v>
      </c>
      <c r="G1027" s="25">
        <v>-3</v>
      </c>
      <c r="H1027" s="28">
        <v>4365000000000</v>
      </c>
      <c r="I1027" s="51">
        <v>450</v>
      </c>
      <c r="J1027" s="51">
        <v>100</v>
      </c>
      <c r="K1027" s="28">
        <v>16212.5</v>
      </c>
      <c r="L1027" s="28">
        <v>147153000</v>
      </c>
      <c r="M1027" s="51">
        <v>6.1587301587301591</v>
      </c>
      <c r="N1027" s="51">
        <v>1.1761851236400713</v>
      </c>
      <c r="O1027" s="51">
        <v>0.59472579999999997</v>
      </c>
      <c r="P1027" s="30">
        <v>7703174.780243</v>
      </c>
      <c r="Q1027" s="27" t="s">
        <v>2001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2001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2001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4748</v>
      </c>
      <c r="AI1027" s="25">
        <v>2.245953818827866</v>
      </c>
      <c r="AJ1027" s="25">
        <v>4.8047114574125445</v>
      </c>
      <c r="AK1027" s="25" t="s">
        <v>4748</v>
      </c>
      <c r="AL1027" s="25">
        <v>13.963689654882872</v>
      </c>
      <c r="AM1027" s="25">
        <v>21.532004062185937</v>
      </c>
      <c r="AN1027" s="49">
        <v>13.540755881409405</v>
      </c>
      <c r="AO1027" s="49">
        <v>16.6104420307732</v>
      </c>
      <c r="AP1027" s="49">
        <v>18.015913505707392</v>
      </c>
      <c r="AQ1027" s="49">
        <v>554.47745726423329</v>
      </c>
      <c r="AR1027" s="49">
        <v>391.60414753205879</v>
      </c>
      <c r="AS1027" s="49">
        <v>257.64972725725312</v>
      </c>
      <c r="AT1027" s="28" t="s">
        <v>4748</v>
      </c>
      <c r="AU1027" s="28">
        <v>0</v>
      </c>
      <c r="AV1027" s="28" t="s">
        <v>4748</v>
      </c>
    </row>
    <row r="1028" spans="1:48" x14ac:dyDescent="0.25">
      <c r="A1028" s="162">
        <v>1025</v>
      </c>
      <c r="B1028" s="3" t="s">
        <v>222</v>
      </c>
      <c r="C1028" s="3" t="s">
        <v>1</v>
      </c>
      <c r="D1028" s="28">
        <v>84200</v>
      </c>
      <c r="E1028" s="25">
        <v>-5.9217880000000003</v>
      </c>
      <c r="F1028" s="25">
        <v>2.9339849999999998</v>
      </c>
      <c r="G1028" s="25">
        <v>-33.174599999999998</v>
      </c>
      <c r="H1028" s="28">
        <v>968300000000</v>
      </c>
      <c r="I1028" s="51">
        <v>11.5</v>
      </c>
      <c r="J1028" s="51">
        <v>28.523119999999999</v>
      </c>
      <c r="K1028" s="28">
        <v>2947</v>
      </c>
      <c r="L1028" s="28">
        <v>254500000</v>
      </c>
      <c r="M1028" s="51">
        <v>4.672841937652179</v>
      </c>
      <c r="N1028" s="51">
        <v>1.1079626785219578</v>
      </c>
      <c r="O1028" s="51">
        <v>0.55776340000000002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9">
        <v>18.112574587218543</v>
      </c>
      <c r="AO1028" s="49">
        <v>20.538296120913067</v>
      </c>
      <c r="AP1028" s="49">
        <v>27.43674843636159</v>
      </c>
      <c r="AQ1028" s="49">
        <v>213.71921748319878</v>
      </c>
      <c r="AR1028" s="49">
        <v>177.1951635889292</v>
      </c>
      <c r="AS1028" s="49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62">
        <v>1026</v>
      </c>
      <c r="B1029" s="3" t="s">
        <v>3400</v>
      </c>
      <c r="C1029" s="3" t="s">
        <v>2176</v>
      </c>
      <c r="D1029" s="28" t="s">
        <v>4942</v>
      </c>
      <c r="E1029" s="25" t="s">
        <v>4942</v>
      </c>
      <c r="F1029" s="25" t="s">
        <v>4942</v>
      </c>
      <c r="G1029" s="25" t="s">
        <v>4942</v>
      </c>
      <c r="H1029" s="28" t="s">
        <v>4942</v>
      </c>
      <c r="I1029" s="51">
        <v>4.5218400000000001</v>
      </c>
      <c r="J1029" s="51">
        <v>61.85324</v>
      </c>
      <c r="K1029" s="28">
        <v>0</v>
      </c>
      <c r="L1029" s="28" t="s">
        <v>4942</v>
      </c>
      <c r="M1029" s="51" t="s">
        <v>4942</v>
      </c>
      <c r="N1029" s="51" t="s">
        <v>4942</v>
      </c>
      <c r="O1029" s="51" t="s">
        <v>4942</v>
      </c>
      <c r="P1029" s="30">
        <v>377175.58071800001</v>
      </c>
      <c r="Q1029" s="27" t="s">
        <v>2001</v>
      </c>
      <c r="R1029" s="30">
        <v>339889.12349899998</v>
      </c>
      <c r="S1029" s="27">
        <v>-9.8857028729221197E-2</v>
      </c>
      <c r="T1029" s="30" t="s">
        <v>4748</v>
      </c>
      <c r="U1029" s="27" t="s">
        <v>4748</v>
      </c>
      <c r="V1029" s="30">
        <v>10768.629609</v>
      </c>
      <c r="W1029" s="32" t="s">
        <v>2001</v>
      </c>
      <c r="X1029" s="30">
        <v>5094.8267999999998</v>
      </c>
      <c r="Y1029" s="32">
        <v>-0.52688252962643056</v>
      </c>
      <c r="Z1029" s="30" t="s">
        <v>4748</v>
      </c>
      <c r="AA1029" s="32" t="s">
        <v>4748</v>
      </c>
      <c r="AB1029" s="30">
        <v>3186</v>
      </c>
      <c r="AC1029" s="27" t="s">
        <v>2001</v>
      </c>
      <c r="AD1029" s="30">
        <v>1469</v>
      </c>
      <c r="AE1029" s="27">
        <v>-0.53892027620841176</v>
      </c>
      <c r="AF1029" s="30" t="s">
        <v>4748</v>
      </c>
      <c r="AG1029" s="27" t="s">
        <v>4748</v>
      </c>
      <c r="AH1029" s="25" t="s">
        <v>4748</v>
      </c>
      <c r="AI1029" s="25">
        <v>2.9164346923890925</v>
      </c>
      <c r="AJ1029" s="25" t="s">
        <v>4748</v>
      </c>
      <c r="AK1029" s="25" t="s">
        <v>4748</v>
      </c>
      <c r="AL1029" s="25">
        <v>9.5937488607147081</v>
      </c>
      <c r="AM1029" s="25" t="s">
        <v>4748</v>
      </c>
      <c r="AN1029" s="49">
        <v>7.6158722312611227</v>
      </c>
      <c r="AO1029" s="49">
        <v>7.730003373019767</v>
      </c>
      <c r="AP1029" s="49" t="s">
        <v>4748</v>
      </c>
      <c r="AQ1029" s="49">
        <v>52.938077500444201</v>
      </c>
      <c r="AR1029" s="49">
        <v>104.7316996325183</v>
      </c>
      <c r="AS1029" s="49" t="s">
        <v>4748</v>
      </c>
      <c r="AT1029" s="28" t="s">
        <v>4748</v>
      </c>
      <c r="AU1029" s="28">
        <v>900</v>
      </c>
      <c r="AV1029" s="28" t="s">
        <v>4748</v>
      </c>
    </row>
    <row r="1030" spans="1:48" x14ac:dyDescent="0.25">
      <c r="A1030" s="162">
        <v>1027</v>
      </c>
      <c r="B1030" s="3" t="s">
        <v>3403</v>
      </c>
      <c r="C1030" s="3" t="s">
        <v>2176</v>
      </c>
      <c r="D1030" s="6" t="s">
        <v>4942</v>
      </c>
      <c r="E1030" s="171" t="s">
        <v>4942</v>
      </c>
      <c r="F1030" s="171" t="s">
        <v>4942</v>
      </c>
      <c r="G1030" s="171" t="s">
        <v>4942</v>
      </c>
      <c r="H1030" s="6" t="s">
        <v>4942</v>
      </c>
      <c r="I1030" s="154">
        <v>10.03031</v>
      </c>
      <c r="J1030" s="154">
        <v>17.3048</v>
      </c>
      <c r="K1030" s="6" t="s">
        <v>4942</v>
      </c>
      <c r="L1030" s="6" t="s">
        <v>4942</v>
      </c>
      <c r="M1030" s="154" t="s">
        <v>4942</v>
      </c>
      <c r="N1030" s="154" t="s">
        <v>4942</v>
      </c>
      <c r="O1030" s="154" t="s">
        <v>4942</v>
      </c>
      <c r="P1030" s="172">
        <v>476450.49028000003</v>
      </c>
      <c r="Q1030" s="168">
        <v>-0.37570544164258957</v>
      </c>
      <c r="R1030" s="172">
        <v>456181.81507900002</v>
      </c>
      <c r="S1030" s="168">
        <v>-4.2540989283248565E-2</v>
      </c>
      <c r="T1030" s="172">
        <v>506962.04325699998</v>
      </c>
      <c r="U1030" s="168">
        <v>0.11131576599388561</v>
      </c>
      <c r="V1030" s="172">
        <v>1357.701223</v>
      </c>
      <c r="W1030" s="173">
        <v>-1.0980150098012103</v>
      </c>
      <c r="X1030" s="172">
        <v>2829.1749890000001</v>
      </c>
      <c r="Y1030" s="173">
        <v>1.0837979233373645</v>
      </c>
      <c r="Z1030" s="172">
        <v>3681.6839479999999</v>
      </c>
      <c r="AA1030" s="173">
        <v>0.30132775891014346</v>
      </c>
      <c r="AB1030" s="172">
        <v>137</v>
      </c>
      <c r="AC1030" s="168">
        <v>-1.0989169675090253</v>
      </c>
      <c r="AD1030" s="172">
        <v>284</v>
      </c>
      <c r="AE1030" s="168">
        <v>1.0729927007299271</v>
      </c>
      <c r="AF1030" s="172">
        <v>370</v>
      </c>
      <c r="AG1030" s="168">
        <v>0.30281690140845069</v>
      </c>
      <c r="AH1030" s="171">
        <v>0.57072264511482496</v>
      </c>
      <c r="AI1030" s="171">
        <v>1.3038789753318947</v>
      </c>
      <c r="AJ1030" s="171">
        <v>1.5821142807763651</v>
      </c>
      <c r="AK1030" s="171">
        <v>1.0453614920128838</v>
      </c>
      <c r="AL1030" s="171">
        <v>2.1669159149642745</v>
      </c>
      <c r="AM1030" s="171">
        <v>2.7512679401490283</v>
      </c>
      <c r="AN1030" s="170">
        <v>4.4826650354475639</v>
      </c>
      <c r="AO1030" s="170">
        <v>5.103718338699692</v>
      </c>
      <c r="AP1030" s="170">
        <v>5.6716941180197438</v>
      </c>
      <c r="AQ1030" s="170">
        <v>23.126565556660271</v>
      </c>
      <c r="AR1030" s="170">
        <v>29.778298093257444</v>
      </c>
      <c r="AS1030" s="170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62">
        <v>1028</v>
      </c>
      <c r="B1031" s="3" t="s">
        <v>3405</v>
      </c>
      <c r="C1031" s="3" t="s">
        <v>2176</v>
      </c>
      <c r="D1031" s="28">
        <v>27000</v>
      </c>
      <c r="E1031" s="25">
        <v>34.328360000000004</v>
      </c>
      <c r="F1031" s="25">
        <v>18.942730000000001</v>
      </c>
      <c r="G1031" s="25">
        <v>100</v>
      </c>
      <c r="H1031" s="28">
        <v>417349341000</v>
      </c>
      <c r="I1031" s="51">
        <v>15.457379999999999</v>
      </c>
      <c r="J1031" s="51">
        <v>39.057290000000002</v>
      </c>
      <c r="K1031" s="28">
        <v>15550.4</v>
      </c>
      <c r="L1031" s="28">
        <v>392383500</v>
      </c>
      <c r="M1031" s="51" t="s">
        <v>4942</v>
      </c>
      <c r="N1031" s="51">
        <v>1.3681481552758292</v>
      </c>
      <c r="O1031" s="51" t="s">
        <v>4942</v>
      </c>
      <c r="P1031" s="30">
        <v>856613.53124799998</v>
      </c>
      <c r="Q1031" s="27" t="s">
        <v>2001</v>
      </c>
      <c r="R1031" s="30" t="s">
        <v>4748</v>
      </c>
      <c r="S1031" s="27" t="s">
        <v>2001</v>
      </c>
      <c r="T1031" s="30">
        <v>563237.83091899997</v>
      </c>
      <c r="U1031" s="27" t="s">
        <v>4748</v>
      </c>
      <c r="V1031" s="30">
        <v>33247.699640999999</v>
      </c>
      <c r="W1031" s="32" t="s">
        <v>2001</v>
      </c>
      <c r="X1031" s="30" t="s">
        <v>4748</v>
      </c>
      <c r="Y1031" s="32" t="s">
        <v>2001</v>
      </c>
      <c r="Z1031" s="30">
        <v>-14113.845531000001</v>
      </c>
      <c r="AA1031" s="32" t="s">
        <v>4748</v>
      </c>
      <c r="AB1031" s="30">
        <v>1937</v>
      </c>
      <c r="AC1031" s="27" t="s">
        <v>2001</v>
      </c>
      <c r="AD1031" s="30" t="s">
        <v>4748</v>
      </c>
      <c r="AE1031" s="27" t="s">
        <v>2001</v>
      </c>
      <c r="AF1031" s="30">
        <v>-913</v>
      </c>
      <c r="AG1031" s="27" t="s">
        <v>4748</v>
      </c>
      <c r="AH1031" s="25" t="s">
        <v>4748</v>
      </c>
      <c r="AI1031" s="25" t="s">
        <v>4748</v>
      </c>
      <c r="AJ1031" s="25" t="s">
        <v>4748</v>
      </c>
      <c r="AK1031" s="25" t="s">
        <v>4748</v>
      </c>
      <c r="AL1031" s="25" t="s">
        <v>4748</v>
      </c>
      <c r="AM1031" s="25" t="s">
        <v>4748</v>
      </c>
      <c r="AN1031" s="49">
        <v>22.053647346752804</v>
      </c>
      <c r="AO1031" s="49" t="s">
        <v>4748</v>
      </c>
      <c r="AP1031" s="49">
        <v>14.755978867646824</v>
      </c>
      <c r="AQ1031" s="49">
        <v>49.597205340305827</v>
      </c>
      <c r="AR1031" s="49" t="s">
        <v>4748</v>
      </c>
      <c r="AS1031" s="49">
        <v>80.811764229860074</v>
      </c>
      <c r="AT1031" s="28" t="s">
        <v>4748</v>
      </c>
      <c r="AU1031" s="28" t="s">
        <v>4748</v>
      </c>
      <c r="AV1031" s="28">
        <v>0</v>
      </c>
    </row>
    <row r="1032" spans="1:48" x14ac:dyDescent="0.25">
      <c r="A1032" s="162">
        <v>1029</v>
      </c>
      <c r="B1032" s="3" t="s">
        <v>3408</v>
      </c>
      <c r="C1032" s="3" t="s">
        <v>2176</v>
      </c>
      <c r="D1032" s="28">
        <v>13300</v>
      </c>
      <c r="E1032" s="25">
        <v>-10.73826</v>
      </c>
      <c r="F1032" s="25">
        <v>-39.545450000000002</v>
      </c>
      <c r="G1032" s="25">
        <v>-25.698319999999999</v>
      </c>
      <c r="H1032" s="28">
        <v>64505824600.000008</v>
      </c>
      <c r="I1032" s="51">
        <v>4.85006</v>
      </c>
      <c r="J1032" s="51">
        <v>14.35031</v>
      </c>
      <c r="K1032" s="28">
        <v>330</v>
      </c>
      <c r="L1032" s="28">
        <v>4277500</v>
      </c>
      <c r="M1032" s="51">
        <v>12.337662337662337</v>
      </c>
      <c r="N1032" s="51">
        <v>0.4169082606767478</v>
      </c>
      <c r="O1032" s="51">
        <v>0.77715710000000005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9">
        <v>4.4177750881138067</v>
      </c>
      <c r="AO1032" s="49">
        <v>16.924480335626203</v>
      </c>
      <c r="AP1032" s="49">
        <v>4.7760024210297569</v>
      </c>
      <c r="AQ1032" s="49">
        <v>53.25459151532533</v>
      </c>
      <c r="AR1032" s="49">
        <v>4.6532881613610506</v>
      </c>
      <c r="AS1032" s="49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62">
        <v>1030</v>
      </c>
      <c r="B1033" s="3" t="s">
        <v>546</v>
      </c>
      <c r="C1033" s="3" t="s">
        <v>694</v>
      </c>
      <c r="D1033" s="6">
        <v>21400</v>
      </c>
      <c r="E1033" s="171">
        <v>3.381643</v>
      </c>
      <c r="F1033" s="171">
        <v>-14.74104</v>
      </c>
      <c r="G1033" s="171">
        <v>-6.5502180000000001</v>
      </c>
      <c r="H1033" s="6">
        <v>161770261199.99997</v>
      </c>
      <c r="I1033" s="154">
        <v>7.5593499999999993</v>
      </c>
      <c r="J1033" s="154">
        <v>54.997790000000002</v>
      </c>
      <c r="K1033" s="6">
        <v>420.1</v>
      </c>
      <c r="L1033" s="6">
        <v>9675500</v>
      </c>
      <c r="M1033" s="154">
        <v>14.643400606814994</v>
      </c>
      <c r="N1033" s="154">
        <v>0.71880047833414806</v>
      </c>
      <c r="O1033" s="154">
        <v>0.67307980000000001</v>
      </c>
      <c r="P1033" s="172">
        <v>126508.068449</v>
      </c>
      <c r="Q1033" s="168">
        <v>-0.36802127152630038</v>
      </c>
      <c r="R1033" s="172">
        <v>56927.269181999996</v>
      </c>
      <c r="S1033" s="168">
        <v>-0.55001076310836683</v>
      </c>
      <c r="T1033" s="172">
        <v>101376.278877</v>
      </c>
      <c r="U1033" s="168">
        <v>0.78080347667641981</v>
      </c>
      <c r="V1033" s="172">
        <v>18618.576129000001</v>
      </c>
      <c r="W1033" s="173">
        <v>-0.13335678555502772</v>
      </c>
      <c r="X1033" s="172">
        <v>11276.679165</v>
      </c>
      <c r="Y1033" s="173">
        <v>-0.39433181748868429</v>
      </c>
      <c r="Z1033" s="172">
        <v>17505.733907000002</v>
      </c>
      <c r="AA1033" s="173">
        <v>0.55238378700472701</v>
      </c>
      <c r="AB1033" s="172">
        <v>2523.3664859999999</v>
      </c>
      <c r="AC1033" s="168">
        <v>-0.33708655876143567</v>
      </c>
      <c r="AD1033" s="172">
        <v>1893.085006</v>
      </c>
      <c r="AE1033" s="168">
        <v>-0.24977801817409095</v>
      </c>
      <c r="AF1033" s="172">
        <v>1899</v>
      </c>
      <c r="AG1033" s="168">
        <v>3.1245263584323054E-3</v>
      </c>
      <c r="AH1033" s="171">
        <v>6.5620294598778663</v>
      </c>
      <c r="AI1033" s="171">
        <v>4.083183655571677</v>
      </c>
      <c r="AJ1033" s="171">
        <v>5.6342183325062756</v>
      </c>
      <c r="AK1033" s="171">
        <v>7.9531904671264408</v>
      </c>
      <c r="AL1033" s="171">
        <v>5.6183575304578621</v>
      </c>
      <c r="AM1033" s="171">
        <v>6.4944983854816671</v>
      </c>
      <c r="AN1033" s="170">
        <v>25.615039113543702</v>
      </c>
      <c r="AO1033" s="170">
        <v>27.77096185038641</v>
      </c>
      <c r="AP1033" s="170">
        <v>17.409211124639267</v>
      </c>
      <c r="AQ1033" s="170">
        <v>0</v>
      </c>
      <c r="AR1033" s="170">
        <v>0</v>
      </c>
      <c r="AS1033" s="170">
        <v>0</v>
      </c>
      <c r="AT1033" s="6">
        <v>1428.6576</v>
      </c>
      <c r="AU1033" s="6">
        <v>1200</v>
      </c>
      <c r="AV1033" s="6">
        <v>1400</v>
      </c>
    </row>
    <row r="1034" spans="1:48" x14ac:dyDescent="0.25">
      <c r="A1034" s="162">
        <v>1031</v>
      </c>
      <c r="B1034" s="3" t="s">
        <v>223</v>
      </c>
      <c r="C1034" s="3" t="s">
        <v>1</v>
      </c>
      <c r="D1034" s="28">
        <v>9850</v>
      </c>
      <c r="E1034" s="25">
        <v>-1.302605</v>
      </c>
      <c r="F1034" s="25">
        <v>-0.4044489</v>
      </c>
      <c r="G1034" s="25">
        <v>-12.44444</v>
      </c>
      <c r="H1034" s="28">
        <v>334337190700</v>
      </c>
      <c r="I1034" s="51">
        <v>33.942859999999996</v>
      </c>
      <c r="J1034" s="51">
        <v>27.555589999999999</v>
      </c>
      <c r="K1034" s="28">
        <v>2886.5</v>
      </c>
      <c r="L1034" s="28">
        <v>28325550</v>
      </c>
      <c r="M1034" s="51">
        <v>16.956756083218899</v>
      </c>
      <c r="N1034" s="51">
        <v>0.70535796099590364</v>
      </c>
      <c r="O1034" s="51">
        <v>0.71655159999999996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9">
        <v>13.174908361019533</v>
      </c>
      <c r="AO1034" s="49">
        <v>12.712856076806823</v>
      </c>
      <c r="AP1034" s="49">
        <v>8.1702319416343769</v>
      </c>
      <c r="AQ1034" s="49">
        <v>124.90882217200262</v>
      </c>
      <c r="AR1034" s="49">
        <v>121.96445171816674</v>
      </c>
      <c r="AS1034" s="49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62">
        <v>1032</v>
      </c>
      <c r="B1035" s="3" t="s">
        <v>0</v>
      </c>
      <c r="C1035" s="3" t="s">
        <v>1</v>
      </c>
      <c r="D1035" s="28">
        <v>31950</v>
      </c>
      <c r="E1035" s="25">
        <v>-1.2364759999999999</v>
      </c>
      <c r="F1035" s="25">
        <v>-5.1928780000000003</v>
      </c>
      <c r="G1035" s="25">
        <v>-10.25281</v>
      </c>
      <c r="H1035" s="28">
        <v>9906127085700</v>
      </c>
      <c r="I1035" s="51">
        <v>310.05090000000001</v>
      </c>
      <c r="J1035" s="51">
        <v>84.414000000000001</v>
      </c>
      <c r="K1035" s="28">
        <v>347569.5</v>
      </c>
      <c r="L1035" s="28">
        <v>11064950000</v>
      </c>
      <c r="M1035" s="51">
        <v>5.5531551769521696</v>
      </c>
      <c r="N1035" s="51">
        <v>1.0630212478510248</v>
      </c>
      <c r="O1035" s="51">
        <v>1.071275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9">
        <v>33.716572674391941</v>
      </c>
      <c r="AO1035" s="49">
        <v>32.290686963529467</v>
      </c>
      <c r="AP1035" s="49">
        <v>28.615600328462598</v>
      </c>
      <c r="AQ1035" s="49">
        <v>14.829163127226424</v>
      </c>
      <c r="AR1035" s="49">
        <v>19.345469892380205</v>
      </c>
      <c r="AS1035" s="49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62">
        <v>1033</v>
      </c>
      <c r="B1036" s="3" t="s">
        <v>3411</v>
      </c>
      <c r="C1036" s="3" t="s">
        <v>2176</v>
      </c>
      <c r="D1036" s="28">
        <v>7800</v>
      </c>
      <c r="E1036" s="25">
        <v>0</v>
      </c>
      <c r="F1036" s="25">
        <v>-2.5</v>
      </c>
      <c r="G1036" s="25">
        <v>-7.1428570000000002</v>
      </c>
      <c r="H1036" s="28">
        <v>695164080000</v>
      </c>
      <c r="I1036" s="51">
        <v>89.123599999999996</v>
      </c>
      <c r="J1036" s="51">
        <v>24.363810000000001</v>
      </c>
      <c r="K1036" s="28">
        <v>0</v>
      </c>
      <c r="L1036" s="28" t="s">
        <v>4942</v>
      </c>
      <c r="M1036" s="51" t="s">
        <v>4942</v>
      </c>
      <c r="N1036" s="51">
        <v>0.86981910290852027</v>
      </c>
      <c r="O1036" s="51" t="s">
        <v>4942</v>
      </c>
      <c r="P1036" s="30">
        <v>41558.696702000001</v>
      </c>
      <c r="Q1036" s="27" t="s">
        <v>2001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2001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2001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4748</v>
      </c>
      <c r="AI1036" s="25">
        <v>-1.4247195693417429</v>
      </c>
      <c r="AJ1036" s="25">
        <v>-1.48144911300389</v>
      </c>
      <c r="AK1036" s="25" t="s">
        <v>4748</v>
      </c>
      <c r="AL1036" s="25">
        <v>-1.6375997492973198</v>
      </c>
      <c r="AM1036" s="25">
        <v>-1.6946037277069954</v>
      </c>
      <c r="AN1036" s="49">
        <v>6.6336939023098118</v>
      </c>
      <c r="AO1036" s="49">
        <v>-6.0937562549005175</v>
      </c>
      <c r="AP1036" s="49">
        <v>0.41232780865309016</v>
      </c>
      <c r="AQ1036" s="49">
        <v>0</v>
      </c>
      <c r="AR1036" s="49">
        <v>0</v>
      </c>
      <c r="AS1036" s="49">
        <v>0</v>
      </c>
      <c r="AT1036" s="28" t="s">
        <v>4748</v>
      </c>
      <c r="AU1036" s="28" t="s">
        <v>4748</v>
      </c>
      <c r="AV1036" s="28">
        <v>0</v>
      </c>
    </row>
    <row r="1037" spans="1:48" x14ac:dyDescent="0.25">
      <c r="A1037" s="162">
        <v>1034</v>
      </c>
      <c r="B1037" s="3" t="s">
        <v>3414</v>
      </c>
      <c r="C1037" s="3" t="s">
        <v>2176</v>
      </c>
      <c r="D1037" s="28" t="s">
        <v>4942</v>
      </c>
      <c r="E1037" s="25" t="s">
        <v>4942</v>
      </c>
      <c r="F1037" s="25" t="s">
        <v>4942</v>
      </c>
      <c r="G1037" s="25" t="s">
        <v>4942</v>
      </c>
      <c r="H1037" s="28" t="s">
        <v>4942</v>
      </c>
      <c r="I1037" s="51">
        <v>1.5099</v>
      </c>
      <c r="J1037" s="51">
        <v>100</v>
      </c>
      <c r="K1037" s="28" t="s">
        <v>4942</v>
      </c>
      <c r="L1037" s="28" t="s">
        <v>4942</v>
      </c>
      <c r="M1037" s="51" t="s">
        <v>4942</v>
      </c>
      <c r="N1037" s="51" t="s">
        <v>4942</v>
      </c>
      <c r="O1037" s="51" t="s">
        <v>4942</v>
      </c>
      <c r="P1037" s="30" t="s">
        <v>4748</v>
      </c>
      <c r="Q1037" s="27" t="s">
        <v>2001</v>
      </c>
      <c r="R1037" s="30">
        <v>118635.39548399999</v>
      </c>
      <c r="S1037" s="27" t="s">
        <v>2001</v>
      </c>
      <c r="T1037" s="30">
        <v>113824.962606</v>
      </c>
      <c r="U1037" s="27">
        <v>-4.0548040981991426E-2</v>
      </c>
      <c r="V1037" s="30" t="s">
        <v>4748</v>
      </c>
      <c r="W1037" s="32" t="s">
        <v>2001</v>
      </c>
      <c r="X1037" s="30">
        <v>1599.4007750000001</v>
      </c>
      <c r="Y1037" s="32" t="s">
        <v>2001</v>
      </c>
      <c r="Z1037" s="30">
        <v>65.699760999999995</v>
      </c>
      <c r="AA1037" s="32">
        <v>-0.95892226512144829</v>
      </c>
      <c r="AB1037" s="30" t="s">
        <v>4748</v>
      </c>
      <c r="AC1037" s="27" t="s">
        <v>2001</v>
      </c>
      <c r="AD1037" s="30">
        <v>1059</v>
      </c>
      <c r="AE1037" s="27" t="s">
        <v>2001</v>
      </c>
      <c r="AF1037" s="30">
        <v>44</v>
      </c>
      <c r="AG1037" s="27">
        <v>-0.95845136921624174</v>
      </c>
      <c r="AH1037" s="25" t="s">
        <v>4748</v>
      </c>
      <c r="AI1037" s="25" t="s">
        <v>4748</v>
      </c>
      <c r="AJ1037" s="25">
        <v>6.1844126965092373E-2</v>
      </c>
      <c r="AK1037" s="25" t="s">
        <v>4748</v>
      </c>
      <c r="AL1037" s="25" t="s">
        <v>4748</v>
      </c>
      <c r="AM1037" s="25">
        <v>0.41032806218487988</v>
      </c>
      <c r="AN1037" s="49" t="s">
        <v>4748</v>
      </c>
      <c r="AO1037" s="49">
        <v>8.9325478435558487</v>
      </c>
      <c r="AP1037" s="49">
        <v>11.056045872433828</v>
      </c>
      <c r="AQ1037" s="49" t="s">
        <v>4748</v>
      </c>
      <c r="AR1037" s="49">
        <v>71.719810551738291</v>
      </c>
      <c r="AS1037" s="49">
        <v>96.936390179716796</v>
      </c>
      <c r="AT1037" s="28" t="s">
        <v>4748</v>
      </c>
      <c r="AU1037" s="28">
        <v>800</v>
      </c>
      <c r="AV1037" s="28">
        <v>0</v>
      </c>
    </row>
    <row r="1038" spans="1:48" x14ac:dyDescent="0.25">
      <c r="A1038" s="162">
        <v>1035</v>
      </c>
      <c r="B1038" s="3" t="s">
        <v>224</v>
      </c>
      <c r="C1038" s="3" t="s">
        <v>1</v>
      </c>
      <c r="D1038" s="28">
        <v>5400</v>
      </c>
      <c r="E1038" s="25">
        <v>-13.18328</v>
      </c>
      <c r="F1038" s="25">
        <v>-20.93704</v>
      </c>
      <c r="G1038" s="25">
        <v>-27.02703</v>
      </c>
      <c r="H1038" s="28">
        <v>379991271600</v>
      </c>
      <c r="I1038" s="51">
        <v>70.368749999999991</v>
      </c>
      <c r="J1038" s="51">
        <v>17.521239999999999</v>
      </c>
      <c r="K1038" s="28">
        <v>290</v>
      </c>
      <c r="L1038" s="28">
        <v>1764980</v>
      </c>
      <c r="M1038" s="51" t="s">
        <v>4942</v>
      </c>
      <c r="N1038" s="51">
        <v>0.39790349617590631</v>
      </c>
      <c r="O1038" s="51">
        <v>4.7865579999999998E-2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9">
        <v>22.162794640595564</v>
      </c>
      <c r="AO1038" s="49">
        <v>24.034735786957629</v>
      </c>
      <c r="AP1038" s="49">
        <v>-26.957232894698734</v>
      </c>
      <c r="AQ1038" s="49">
        <v>14.652842155433376</v>
      </c>
      <c r="AR1038" s="49">
        <v>14.146899175735401</v>
      </c>
      <c r="AS1038" s="49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62">
        <v>1036</v>
      </c>
      <c r="B1039" s="3" t="s">
        <v>3417</v>
      </c>
      <c r="C1039" s="3" t="s">
        <v>2176</v>
      </c>
      <c r="D1039" s="28">
        <v>10000</v>
      </c>
      <c r="E1039" s="25">
        <v>0</v>
      </c>
      <c r="F1039" s="25">
        <v>0</v>
      </c>
      <c r="G1039" s="25">
        <v>0</v>
      </c>
      <c r="H1039" s="28">
        <v>11386890000.000002</v>
      </c>
      <c r="I1039" s="51">
        <v>1.1386799999999999</v>
      </c>
      <c r="J1039" s="51">
        <v>51.372329999999998</v>
      </c>
      <c r="K1039" s="28">
        <v>75</v>
      </c>
      <c r="L1039" s="28">
        <v>750000</v>
      </c>
      <c r="M1039" s="51">
        <v>11.581312394320523</v>
      </c>
      <c r="N1039" s="51">
        <v>0.95392461891645397</v>
      </c>
      <c r="O1039" s="51" t="s">
        <v>4942</v>
      </c>
      <c r="P1039" s="30" t="s">
        <v>4748</v>
      </c>
      <c r="Q1039" s="27" t="s">
        <v>2001</v>
      </c>
      <c r="R1039" s="30" t="s">
        <v>4748</v>
      </c>
      <c r="S1039" s="27" t="s">
        <v>2001</v>
      </c>
      <c r="T1039" s="30">
        <v>57088.289728000003</v>
      </c>
      <c r="U1039" s="27" t="s">
        <v>4748</v>
      </c>
      <c r="V1039" s="30" t="s">
        <v>4748</v>
      </c>
      <c r="W1039" s="32" t="s">
        <v>2001</v>
      </c>
      <c r="X1039" s="30" t="s">
        <v>4748</v>
      </c>
      <c r="Y1039" s="32" t="s">
        <v>2001</v>
      </c>
      <c r="Z1039" s="30">
        <v>1229.167661</v>
      </c>
      <c r="AA1039" s="32" t="s">
        <v>4748</v>
      </c>
      <c r="AB1039" s="30" t="s">
        <v>4748</v>
      </c>
      <c r="AC1039" s="27" t="s">
        <v>2001</v>
      </c>
      <c r="AD1039" s="30" t="s">
        <v>4748</v>
      </c>
      <c r="AE1039" s="27" t="s">
        <v>2001</v>
      </c>
      <c r="AF1039" s="30">
        <v>863.46</v>
      </c>
      <c r="AG1039" s="27" t="s">
        <v>4748</v>
      </c>
      <c r="AH1039" s="25" t="s">
        <v>4748</v>
      </c>
      <c r="AI1039" s="25" t="s">
        <v>4748</v>
      </c>
      <c r="AJ1039" s="25" t="s">
        <v>4748</v>
      </c>
      <c r="AK1039" s="25" t="s">
        <v>4748</v>
      </c>
      <c r="AL1039" s="25" t="s">
        <v>4748</v>
      </c>
      <c r="AM1039" s="25" t="s">
        <v>4748</v>
      </c>
      <c r="AN1039" s="49" t="s">
        <v>4748</v>
      </c>
      <c r="AO1039" s="49" t="s">
        <v>4748</v>
      </c>
      <c r="AP1039" s="49">
        <v>10.76761982761777</v>
      </c>
      <c r="AQ1039" s="49" t="s">
        <v>4748</v>
      </c>
      <c r="AR1039" s="49" t="s">
        <v>4748</v>
      </c>
      <c r="AS1039" s="49">
        <v>32.17381365021712</v>
      </c>
      <c r="AT1039" s="28" t="s">
        <v>4748</v>
      </c>
      <c r="AU1039" s="28" t="s">
        <v>4748</v>
      </c>
      <c r="AV1039" s="28">
        <v>0</v>
      </c>
    </row>
    <row r="1040" spans="1:48" x14ac:dyDescent="0.25">
      <c r="A1040" s="162">
        <v>1037</v>
      </c>
      <c r="B1040" s="3" t="s">
        <v>2011</v>
      </c>
      <c r="C1040" s="3" t="s">
        <v>1</v>
      </c>
      <c r="D1040" s="28">
        <v>30600</v>
      </c>
      <c r="E1040" s="25">
        <v>-3.317536</v>
      </c>
      <c r="F1040" s="25">
        <v>-3.317536</v>
      </c>
      <c r="G1040" s="25">
        <v>-58.253749999999997</v>
      </c>
      <c r="H1040" s="28">
        <v>17368502502600</v>
      </c>
      <c r="I1040" s="51">
        <v>567.59809999999993</v>
      </c>
      <c r="J1040" s="51">
        <v>27.02561</v>
      </c>
      <c r="K1040" s="28">
        <v>8219115</v>
      </c>
      <c r="L1040" s="28">
        <v>254175600000</v>
      </c>
      <c r="M1040" s="51">
        <v>81.470950665912795</v>
      </c>
      <c r="N1040" s="51">
        <v>2.949251074813624</v>
      </c>
      <c r="O1040" s="51">
        <v>1.022489</v>
      </c>
      <c r="P1040" s="30">
        <v>968896.15299700003</v>
      </c>
      <c r="Q1040" s="27" t="s">
        <v>2001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2001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4748</v>
      </c>
      <c r="AC1040" s="27" t="s">
        <v>2001</v>
      </c>
      <c r="AD1040" s="30">
        <v>860.60606060606062</v>
      </c>
      <c r="AE1040" s="27" t="s">
        <v>2001</v>
      </c>
      <c r="AF1040" s="30">
        <v>1494.6059883333335</v>
      </c>
      <c r="AG1040" s="27">
        <v>0.73669005686619726</v>
      </c>
      <c r="AH1040" s="25" t="s">
        <v>4748</v>
      </c>
      <c r="AI1040" s="25">
        <v>7.3853481994744756</v>
      </c>
      <c r="AJ1040" s="25">
        <v>9.1367640158873513</v>
      </c>
      <c r="AK1040" s="25" t="s">
        <v>4748</v>
      </c>
      <c r="AL1040" s="25">
        <v>11.702760854095303</v>
      </c>
      <c r="AM1040" s="25">
        <v>16.072787341235252</v>
      </c>
      <c r="AN1040" s="49">
        <v>4.8910168981904034</v>
      </c>
      <c r="AO1040" s="49">
        <v>10.939556241749948</v>
      </c>
      <c r="AP1040" s="49">
        <v>9.2757946912664817</v>
      </c>
      <c r="AQ1040" s="49">
        <v>2.7149779438283728E-2</v>
      </c>
      <c r="AR1040" s="49">
        <v>2.6081384856642535</v>
      </c>
      <c r="AS1040" s="49">
        <v>17.235789205028844</v>
      </c>
      <c r="AT1040" s="28" t="s">
        <v>4748</v>
      </c>
      <c r="AU1040" s="28">
        <v>0</v>
      </c>
      <c r="AV1040" s="28">
        <v>0</v>
      </c>
    </row>
    <row r="1041" spans="1:48" x14ac:dyDescent="0.25">
      <c r="A1041" s="162">
        <v>1038</v>
      </c>
      <c r="B1041" s="3" t="s">
        <v>3420</v>
      </c>
      <c r="C1041" s="3" t="s">
        <v>2176</v>
      </c>
      <c r="D1041" s="28">
        <v>9500</v>
      </c>
      <c r="E1041" s="25">
        <v>0</v>
      </c>
      <c r="F1041" s="25">
        <v>-16.66667</v>
      </c>
      <c r="G1041" s="25">
        <v>-24</v>
      </c>
      <c r="H1041" s="28">
        <v>835477499999.99988</v>
      </c>
      <c r="I1041" s="51">
        <v>87.944999999999993</v>
      </c>
      <c r="J1041" s="51">
        <v>3.8453849999999998</v>
      </c>
      <c r="K1041" s="28">
        <v>315</v>
      </c>
      <c r="L1041" s="28">
        <v>2975500</v>
      </c>
      <c r="M1041" s="51">
        <v>3.5781544256120528</v>
      </c>
      <c r="N1041" s="51">
        <v>0.68885324424491079</v>
      </c>
      <c r="O1041" s="51" t="s">
        <v>4942</v>
      </c>
      <c r="P1041" s="30">
        <v>374557.13694300002</v>
      </c>
      <c r="Q1041" s="27" t="s">
        <v>2001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2001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4748</v>
      </c>
      <c r="AC1041" s="27" t="s">
        <v>2001</v>
      </c>
      <c r="AD1041" s="30">
        <v>1015.040963</v>
      </c>
      <c r="AE1041" s="27" t="s">
        <v>2001</v>
      </c>
      <c r="AF1041" s="30">
        <v>2655</v>
      </c>
      <c r="AG1041" s="27">
        <v>1.6156579850265609</v>
      </c>
      <c r="AH1041" s="25" t="s">
        <v>4748</v>
      </c>
      <c r="AI1041" s="25">
        <v>3.7804987875021583</v>
      </c>
      <c r="AJ1041" s="25">
        <v>9.3215409253802441</v>
      </c>
      <c r="AK1041" s="25" t="s">
        <v>4748</v>
      </c>
      <c r="AL1041" s="25">
        <v>9.2306884514139877</v>
      </c>
      <c r="AM1041" s="25">
        <v>20.686221273890336</v>
      </c>
      <c r="AN1041" s="49">
        <v>17.941448588717357</v>
      </c>
      <c r="AO1041" s="49">
        <v>21.952714800129847</v>
      </c>
      <c r="AP1041" s="49">
        <v>32.735843199018674</v>
      </c>
      <c r="AQ1041" s="49">
        <v>35.313915456145629</v>
      </c>
      <c r="AR1041" s="49">
        <v>34.658526941914268</v>
      </c>
      <c r="AS1041" s="49">
        <v>32.550784888389238</v>
      </c>
      <c r="AT1041" s="28" t="s">
        <v>4748</v>
      </c>
      <c r="AU1041" s="28">
        <v>400</v>
      </c>
      <c r="AV1041" s="28">
        <v>700</v>
      </c>
    </row>
    <row r="1042" spans="1:48" x14ac:dyDescent="0.25">
      <c r="A1042" s="162">
        <v>1039</v>
      </c>
      <c r="B1042" s="3" t="s">
        <v>3423</v>
      </c>
      <c r="C1042" s="3" t="s">
        <v>2176</v>
      </c>
      <c r="D1042" s="6" t="s">
        <v>4942</v>
      </c>
      <c r="E1042" s="171" t="s">
        <v>4942</v>
      </c>
      <c r="F1042" s="171" t="s">
        <v>4942</v>
      </c>
      <c r="G1042" s="171" t="s">
        <v>4942</v>
      </c>
      <c r="H1042" s="6" t="s">
        <v>4942</v>
      </c>
      <c r="I1042" s="154">
        <v>2.0859000000000001</v>
      </c>
      <c r="J1042" s="154">
        <v>93.489620000000002</v>
      </c>
      <c r="K1042" s="6">
        <v>0</v>
      </c>
      <c r="L1042" s="6" t="s">
        <v>4942</v>
      </c>
      <c r="M1042" s="154" t="s">
        <v>4942</v>
      </c>
      <c r="N1042" s="154" t="s">
        <v>4942</v>
      </c>
      <c r="O1042" s="154" t="s">
        <v>4942</v>
      </c>
      <c r="P1042" s="172" t="s">
        <v>4748</v>
      </c>
      <c r="Q1042" s="168" t="s">
        <v>2001</v>
      </c>
      <c r="R1042" s="172">
        <v>395522.10905700002</v>
      </c>
      <c r="S1042" s="168" t="s">
        <v>2001</v>
      </c>
      <c r="T1042" s="172">
        <v>285361.49934500002</v>
      </c>
      <c r="U1042" s="168">
        <v>-0.27851947385354475</v>
      </c>
      <c r="V1042" s="172" t="s">
        <v>4748</v>
      </c>
      <c r="W1042" s="173" t="s">
        <v>2001</v>
      </c>
      <c r="X1042" s="172">
        <v>2062.5377330000001</v>
      </c>
      <c r="Y1042" s="173" t="s">
        <v>2001</v>
      </c>
      <c r="Z1042" s="172">
        <v>2213.3335099999999</v>
      </c>
      <c r="AA1042" s="173">
        <v>7.3111766435741521E-2</v>
      </c>
      <c r="AB1042" s="172" t="s">
        <v>4748</v>
      </c>
      <c r="AC1042" s="168" t="s">
        <v>2001</v>
      </c>
      <c r="AD1042" s="172">
        <v>756</v>
      </c>
      <c r="AE1042" s="168" t="s">
        <v>2001</v>
      </c>
      <c r="AF1042" s="172">
        <v>1061</v>
      </c>
      <c r="AG1042" s="168">
        <v>0.40343915343915343</v>
      </c>
      <c r="AH1042" s="171" t="s">
        <v>4748</v>
      </c>
      <c r="AI1042" s="171" t="s">
        <v>4748</v>
      </c>
      <c r="AJ1042" s="171">
        <v>0.91523109612227738</v>
      </c>
      <c r="AK1042" s="171" t="s">
        <v>4748</v>
      </c>
      <c r="AL1042" s="171" t="s">
        <v>4748</v>
      </c>
      <c r="AM1042" s="171">
        <v>9.5815570496221003</v>
      </c>
      <c r="AN1042" s="170" t="s">
        <v>4748</v>
      </c>
      <c r="AO1042" s="170">
        <v>9.0889440587047723</v>
      </c>
      <c r="AP1042" s="170">
        <v>9.7771140735663842</v>
      </c>
      <c r="AQ1042" s="170" t="s">
        <v>4748</v>
      </c>
      <c r="AR1042" s="170">
        <v>0</v>
      </c>
      <c r="AS1042" s="170">
        <v>224.24285646382594</v>
      </c>
      <c r="AT1042" s="6" t="s">
        <v>4748</v>
      </c>
      <c r="AU1042" s="6" t="s">
        <v>4748</v>
      </c>
      <c r="AV1042" s="6">
        <v>800</v>
      </c>
    </row>
    <row r="1043" spans="1:48" x14ac:dyDescent="0.25">
      <c r="A1043" s="162">
        <v>1040</v>
      </c>
      <c r="B1043" s="3" t="s">
        <v>3426</v>
      </c>
      <c r="C1043" s="3" t="s">
        <v>2176</v>
      </c>
      <c r="D1043" s="28">
        <v>23400</v>
      </c>
      <c r="E1043" s="25">
        <v>-2.09205</v>
      </c>
      <c r="F1043" s="25">
        <v>84.25197</v>
      </c>
      <c r="G1043" s="25">
        <v>112.7273</v>
      </c>
      <c r="H1043" s="28">
        <v>25349992200</v>
      </c>
      <c r="I1043" s="51">
        <v>1.0833299999999999</v>
      </c>
      <c r="J1043" s="51">
        <v>94.951229999999995</v>
      </c>
      <c r="K1043" s="28">
        <v>60</v>
      </c>
      <c r="L1043" s="28">
        <v>1256500</v>
      </c>
      <c r="M1043" s="51">
        <v>11.386861313868613</v>
      </c>
      <c r="N1043" s="51">
        <v>1.9335140561383883</v>
      </c>
      <c r="O1043" s="51" t="s">
        <v>4942</v>
      </c>
      <c r="P1043" s="30">
        <v>110074.746439</v>
      </c>
      <c r="Q1043" s="27" t="s">
        <v>2001</v>
      </c>
      <c r="R1043" s="30" t="s">
        <v>4748</v>
      </c>
      <c r="S1043" s="27" t="s">
        <v>2001</v>
      </c>
      <c r="T1043" s="30">
        <v>131325.05061800001</v>
      </c>
      <c r="U1043" s="27" t="s">
        <v>4748</v>
      </c>
      <c r="V1043" s="30">
        <v>2524.8536359999998</v>
      </c>
      <c r="W1043" s="32" t="s">
        <v>2001</v>
      </c>
      <c r="X1043" s="30" t="s">
        <v>4748</v>
      </c>
      <c r="Y1043" s="32" t="s">
        <v>2001</v>
      </c>
      <c r="Z1043" s="30">
        <v>4088.3610210000002</v>
      </c>
      <c r="AA1043" s="32" t="s">
        <v>4748</v>
      </c>
      <c r="AB1043" s="30" t="s">
        <v>4748</v>
      </c>
      <c r="AC1043" s="27" t="s">
        <v>2001</v>
      </c>
      <c r="AD1043" s="30" t="s">
        <v>4748</v>
      </c>
      <c r="AE1043" s="27" t="s">
        <v>2001</v>
      </c>
      <c r="AF1043" s="30">
        <v>2055</v>
      </c>
      <c r="AG1043" s="27" t="s">
        <v>4748</v>
      </c>
      <c r="AH1043" s="25" t="s">
        <v>4748</v>
      </c>
      <c r="AI1043" s="25" t="s">
        <v>4748</v>
      </c>
      <c r="AJ1043" s="25">
        <v>6.1949102163417127</v>
      </c>
      <c r="AK1043" s="25" t="s">
        <v>4748</v>
      </c>
      <c r="AL1043" s="25" t="s">
        <v>4748</v>
      </c>
      <c r="AM1043" s="25">
        <v>17.866644512004367</v>
      </c>
      <c r="AN1043" s="49">
        <v>14.533251404640101</v>
      </c>
      <c r="AO1043" s="49" t="s">
        <v>4748</v>
      </c>
      <c r="AP1043" s="49">
        <v>13.741960484366611</v>
      </c>
      <c r="AQ1043" s="49">
        <v>23.444631587889926</v>
      </c>
      <c r="AR1043" s="49">
        <v>66.384437313412235</v>
      </c>
      <c r="AS1043" s="49">
        <v>0</v>
      </c>
      <c r="AT1043" s="28" t="s">
        <v>4748</v>
      </c>
      <c r="AU1043" s="28">
        <v>1300</v>
      </c>
      <c r="AV1043" s="28">
        <v>2300</v>
      </c>
    </row>
    <row r="1044" spans="1:48" x14ac:dyDescent="0.25">
      <c r="A1044" s="162">
        <v>1041</v>
      </c>
      <c r="B1044" s="3" t="s">
        <v>3429</v>
      </c>
      <c r="C1044" s="3" t="s">
        <v>2176</v>
      </c>
      <c r="D1044" s="28">
        <v>300</v>
      </c>
      <c r="E1044" s="25">
        <v>0</v>
      </c>
      <c r="F1044" s="25">
        <v>-25</v>
      </c>
      <c r="G1044" s="25">
        <v>-62.5</v>
      </c>
      <c r="H1044" s="28">
        <v>1500000000</v>
      </c>
      <c r="I1044" s="51">
        <v>5</v>
      </c>
      <c r="J1044" s="51">
        <v>22.632000000000001</v>
      </c>
      <c r="K1044" s="28">
        <v>6680</v>
      </c>
      <c r="L1044" s="28">
        <v>2033500</v>
      </c>
      <c r="M1044" s="51" t="s">
        <v>4942</v>
      </c>
      <c r="N1044" s="51" t="s">
        <v>4942</v>
      </c>
      <c r="O1044" s="51" t="s">
        <v>4942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4748</v>
      </c>
      <c r="AN1044" s="49">
        <v>-48.884889662851847</v>
      </c>
      <c r="AO1044" s="49">
        <v>6.9617110229076795</v>
      </c>
      <c r="AP1044" s="49">
        <v>-4.8925556373744961</v>
      </c>
      <c r="AQ1044" s="49">
        <v>640.53651430621221</v>
      </c>
      <c r="AR1044" s="49">
        <v>728.01635178313222</v>
      </c>
      <c r="AS1044" s="49" t="s">
        <v>4748</v>
      </c>
      <c r="AT1044" s="28">
        <v>0</v>
      </c>
      <c r="AU1044" s="28">
        <v>0</v>
      </c>
      <c r="AV1044" s="28">
        <v>0</v>
      </c>
    </row>
    <row r="1045" spans="1:48" x14ac:dyDescent="0.25">
      <c r="A1045" s="162">
        <v>1042</v>
      </c>
      <c r="B1045" s="3" t="s">
        <v>3432</v>
      </c>
      <c r="C1045" s="3" t="s">
        <v>2176</v>
      </c>
      <c r="D1045" s="28">
        <v>3500</v>
      </c>
      <c r="E1045" s="25">
        <v>0</v>
      </c>
      <c r="F1045" s="25">
        <v>0</v>
      </c>
      <c r="G1045" s="25">
        <v>-39.655169999999998</v>
      </c>
      <c r="H1045" s="28">
        <v>5504915500</v>
      </c>
      <c r="I1045" s="51">
        <v>1.57283</v>
      </c>
      <c r="J1045" s="51">
        <v>95.68244</v>
      </c>
      <c r="K1045" s="28">
        <v>210</v>
      </c>
      <c r="L1045" s="28">
        <v>635000</v>
      </c>
      <c r="M1045" s="51" t="s">
        <v>4942</v>
      </c>
      <c r="N1045" s="51" t="s">
        <v>4942</v>
      </c>
      <c r="O1045" s="51" t="s">
        <v>4942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4748</v>
      </c>
      <c r="AL1045" s="25" t="s">
        <v>4748</v>
      </c>
      <c r="AM1045" s="25" t="s">
        <v>4748</v>
      </c>
      <c r="AN1045" s="49">
        <v>11.855371460793219</v>
      </c>
      <c r="AO1045" s="49">
        <v>10.089929055257707</v>
      </c>
      <c r="AP1045" s="49">
        <v>-18.222481874376541</v>
      </c>
      <c r="AQ1045" s="49" t="s">
        <v>4748</v>
      </c>
      <c r="AR1045" s="49" t="s">
        <v>4748</v>
      </c>
      <c r="AS1045" s="49" t="s">
        <v>4748</v>
      </c>
      <c r="AT1045" s="28">
        <v>0</v>
      </c>
      <c r="AU1045" s="28" t="s">
        <v>4748</v>
      </c>
      <c r="AV1045" s="28">
        <v>0</v>
      </c>
    </row>
    <row r="1046" spans="1:48" x14ac:dyDescent="0.25">
      <c r="A1046" s="162">
        <v>1043</v>
      </c>
      <c r="B1046" s="3" t="s">
        <v>3435</v>
      </c>
      <c r="C1046" s="3" t="s">
        <v>2176</v>
      </c>
      <c r="D1046" s="28" t="s">
        <v>4942</v>
      </c>
      <c r="E1046" s="25" t="s">
        <v>4942</v>
      </c>
      <c r="F1046" s="25" t="s">
        <v>4942</v>
      </c>
      <c r="G1046" s="25" t="s">
        <v>4942</v>
      </c>
      <c r="H1046" s="28" t="s">
        <v>4942</v>
      </c>
      <c r="I1046" s="51">
        <v>8.3314000000000004</v>
      </c>
      <c r="J1046" s="51">
        <v>59.352179999999997</v>
      </c>
      <c r="K1046" s="28">
        <v>0</v>
      </c>
      <c r="L1046" s="28" t="s">
        <v>4942</v>
      </c>
      <c r="M1046" s="51" t="s">
        <v>4942</v>
      </c>
      <c r="N1046" s="51" t="s">
        <v>4942</v>
      </c>
      <c r="O1046" s="51" t="s">
        <v>4942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9">
        <v>13.486634672732922</v>
      </c>
      <c r="AO1046" s="49">
        <v>10.298183850230313</v>
      </c>
      <c r="AP1046" s="49">
        <v>16.313245619042792</v>
      </c>
      <c r="AQ1046" s="49">
        <v>49.645900229094295</v>
      </c>
      <c r="AR1046" s="49">
        <v>37.714255165409952</v>
      </c>
      <c r="AS1046" s="49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62">
        <v>1044</v>
      </c>
      <c r="B1047" s="3" t="s">
        <v>225</v>
      </c>
      <c r="C1047" s="3" t="s">
        <v>1</v>
      </c>
      <c r="D1047" s="6">
        <v>27600</v>
      </c>
      <c r="E1047" s="171">
        <v>1.470588</v>
      </c>
      <c r="F1047" s="171">
        <v>0.36363640000000003</v>
      </c>
      <c r="G1047" s="171">
        <v>4.1509429999999998</v>
      </c>
      <c r="H1047" s="6">
        <v>1164720000000</v>
      </c>
      <c r="I1047" s="154">
        <v>42.199999999999996</v>
      </c>
      <c r="J1047" s="154">
        <v>24.244109999999999</v>
      </c>
      <c r="K1047" s="6">
        <v>11060.5</v>
      </c>
      <c r="L1047" s="6">
        <v>304513700</v>
      </c>
      <c r="M1047" s="154">
        <v>9.8679054468097593</v>
      </c>
      <c r="N1047" s="154">
        <v>2.5856768895773108</v>
      </c>
      <c r="O1047" s="154">
        <v>0.44889869999999998</v>
      </c>
      <c r="P1047" s="172">
        <v>228586.56700099999</v>
      </c>
      <c r="Q1047" s="168">
        <v>-0.18221392556058391</v>
      </c>
      <c r="R1047" s="172">
        <v>225226.72869600001</v>
      </c>
      <c r="S1047" s="168">
        <v>-1.4698319105449831E-2</v>
      </c>
      <c r="T1047" s="172">
        <v>286030.18728800002</v>
      </c>
      <c r="U1047" s="168">
        <v>0.26996555401765632</v>
      </c>
      <c r="V1047" s="172">
        <v>22695.489944000001</v>
      </c>
      <c r="W1047" s="173">
        <v>-0.7497796793251662</v>
      </c>
      <c r="X1047" s="172">
        <v>69465.757375000001</v>
      </c>
      <c r="Y1047" s="173">
        <v>2.0607736403313313</v>
      </c>
      <c r="Z1047" s="172">
        <v>134237.52658100001</v>
      </c>
      <c r="AA1047" s="173">
        <v>0.9324273088442665</v>
      </c>
      <c r="AB1047" s="172">
        <v>538</v>
      </c>
      <c r="AC1047" s="168">
        <v>-0.74965100046533273</v>
      </c>
      <c r="AD1047" s="172">
        <v>1646</v>
      </c>
      <c r="AE1047" s="168">
        <v>2.0594795539033459</v>
      </c>
      <c r="AF1047" s="172">
        <v>3181</v>
      </c>
      <c r="AG1047" s="168">
        <v>0.9325637910085055</v>
      </c>
      <c r="AH1047" s="171">
        <v>1.7425319008653171</v>
      </c>
      <c r="AI1047" s="171">
        <v>5.4139826924556989</v>
      </c>
      <c r="AJ1047" s="171">
        <v>10.670593272903266</v>
      </c>
      <c r="AK1047" s="171">
        <v>5.1389827897010969</v>
      </c>
      <c r="AL1047" s="171">
        <v>15.11967116402119</v>
      </c>
      <c r="AM1047" s="171">
        <v>27.108943428950017</v>
      </c>
      <c r="AN1047" s="170">
        <v>61.417036121543319</v>
      </c>
      <c r="AO1047" s="170">
        <v>62.040107100077769</v>
      </c>
      <c r="AP1047" s="170">
        <v>66.799533987514863</v>
      </c>
      <c r="AQ1047" s="170">
        <v>179.90413217746899</v>
      </c>
      <c r="AR1047" s="170">
        <v>165.22367312252996</v>
      </c>
      <c r="AS1047" s="170">
        <v>131.07217842059558</v>
      </c>
      <c r="AT1047" s="6" t="s">
        <v>4748</v>
      </c>
      <c r="AU1047" s="6">
        <v>1600</v>
      </c>
      <c r="AV1047" s="6" t="s">
        <v>4748</v>
      </c>
    </row>
    <row r="1048" spans="1:48" x14ac:dyDescent="0.25">
      <c r="A1048" s="162">
        <v>1045</v>
      </c>
      <c r="B1048" s="3" t="s">
        <v>547</v>
      </c>
      <c r="C1048" s="3" t="s">
        <v>694</v>
      </c>
      <c r="D1048" s="28">
        <v>23200</v>
      </c>
      <c r="E1048" s="25">
        <v>2.2026430000000001</v>
      </c>
      <c r="F1048" s="25">
        <v>-5.3061220000000002</v>
      </c>
      <c r="G1048" s="25">
        <v>15.422890000000001</v>
      </c>
      <c r="H1048" s="28">
        <v>232000000000</v>
      </c>
      <c r="I1048" s="51">
        <v>10</v>
      </c>
      <c r="J1048" s="51">
        <v>75.454459999999997</v>
      </c>
      <c r="K1048" s="28">
        <v>9150</v>
      </c>
      <c r="L1048" s="28">
        <v>205344000</v>
      </c>
      <c r="M1048" s="51">
        <v>4.4637489855764869</v>
      </c>
      <c r="N1048" s="51">
        <v>0.55837975332030021</v>
      </c>
      <c r="O1048" s="51">
        <v>0.44049909999999998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9">
        <v>5.3141602562551737</v>
      </c>
      <c r="AO1048" s="49">
        <v>12.920326993155463</v>
      </c>
      <c r="AP1048" s="49">
        <v>28.38613571408667</v>
      </c>
      <c r="AQ1048" s="49">
        <v>60.040416042836874</v>
      </c>
      <c r="AR1048" s="49">
        <v>107.62607128225743</v>
      </c>
      <c r="AS1048" s="49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62">
        <v>1046</v>
      </c>
      <c r="B1049" s="3" t="s">
        <v>4781</v>
      </c>
      <c r="C1049" s="3" t="s">
        <v>2176</v>
      </c>
      <c r="D1049" s="28" t="s">
        <v>4942</v>
      </c>
      <c r="E1049" s="25" t="s">
        <v>4942</v>
      </c>
      <c r="F1049" s="25" t="s">
        <v>4942</v>
      </c>
      <c r="G1049" s="25" t="s">
        <v>4942</v>
      </c>
      <c r="H1049" s="28" t="s">
        <v>4942</v>
      </c>
      <c r="I1049" s="51">
        <v>12</v>
      </c>
      <c r="J1049" s="51">
        <v>100</v>
      </c>
      <c r="K1049" s="28" t="s">
        <v>4942</v>
      </c>
      <c r="L1049" s="28" t="s">
        <v>4942</v>
      </c>
      <c r="M1049" s="51" t="s">
        <v>4942</v>
      </c>
      <c r="N1049" s="51" t="s">
        <v>4942</v>
      </c>
      <c r="O1049" s="51" t="s">
        <v>4942</v>
      </c>
      <c r="P1049" s="30" t="s">
        <v>2001</v>
      </c>
      <c r="Q1049" s="27" t="s">
        <v>2001</v>
      </c>
      <c r="R1049" s="30" t="s">
        <v>2001</v>
      </c>
      <c r="S1049" s="27" t="s">
        <v>2001</v>
      </c>
      <c r="T1049" s="30" t="s">
        <v>2001</v>
      </c>
      <c r="U1049" s="27" t="s">
        <v>2001</v>
      </c>
      <c r="V1049" s="30" t="s">
        <v>2001</v>
      </c>
      <c r="W1049" s="32" t="s">
        <v>2001</v>
      </c>
      <c r="X1049" s="30" t="s">
        <v>2001</v>
      </c>
      <c r="Y1049" s="32" t="s">
        <v>2001</v>
      </c>
      <c r="Z1049" s="30" t="s">
        <v>2001</v>
      </c>
      <c r="AA1049" s="32" t="s">
        <v>2001</v>
      </c>
      <c r="AB1049" s="30" t="s">
        <v>2001</v>
      </c>
      <c r="AC1049" s="27" t="s">
        <v>2001</v>
      </c>
      <c r="AD1049" s="30" t="s">
        <v>2001</v>
      </c>
      <c r="AE1049" s="27" t="s">
        <v>2001</v>
      </c>
      <c r="AF1049" s="30" t="s">
        <v>2001</v>
      </c>
      <c r="AG1049" s="27" t="s">
        <v>2001</v>
      </c>
      <c r="AH1049" s="25" t="s">
        <v>2001</v>
      </c>
      <c r="AI1049" s="25" t="s">
        <v>2001</v>
      </c>
      <c r="AJ1049" s="25" t="s">
        <v>2001</v>
      </c>
      <c r="AK1049" s="25" t="s">
        <v>2001</v>
      </c>
      <c r="AL1049" s="25" t="s">
        <v>2001</v>
      </c>
      <c r="AM1049" s="25" t="s">
        <v>2001</v>
      </c>
      <c r="AN1049" s="49" t="s">
        <v>2001</v>
      </c>
      <c r="AO1049" s="49" t="s">
        <v>2001</v>
      </c>
      <c r="AP1049" s="49" t="s">
        <v>2001</v>
      </c>
      <c r="AQ1049" s="49" t="s">
        <v>2001</v>
      </c>
      <c r="AR1049" s="49" t="s">
        <v>2001</v>
      </c>
      <c r="AS1049" s="49" t="s">
        <v>2001</v>
      </c>
      <c r="AT1049" s="28" t="s">
        <v>2001</v>
      </c>
      <c r="AU1049" s="28" t="s">
        <v>2001</v>
      </c>
      <c r="AV1049" s="28" t="s">
        <v>2001</v>
      </c>
    </row>
    <row r="1050" spans="1:48" x14ac:dyDescent="0.25">
      <c r="A1050" s="162">
        <v>1047</v>
      </c>
      <c r="B1050" s="3" t="s">
        <v>548</v>
      </c>
      <c r="C1050" s="3" t="s">
        <v>694</v>
      </c>
      <c r="D1050" s="28">
        <v>4800</v>
      </c>
      <c r="E1050" s="25">
        <v>0</v>
      </c>
      <c r="F1050" s="25">
        <v>0</v>
      </c>
      <c r="G1050" s="25">
        <v>-11.11111</v>
      </c>
      <c r="H1050" s="28">
        <v>31104000000.000004</v>
      </c>
      <c r="I1050" s="51">
        <v>6.4799999999999995</v>
      </c>
      <c r="J1050" s="51">
        <v>66.012029999999996</v>
      </c>
      <c r="K1050" s="28">
        <v>4005</v>
      </c>
      <c r="L1050" s="28">
        <v>19243000</v>
      </c>
      <c r="M1050" s="51" t="s">
        <v>4942</v>
      </c>
      <c r="N1050" s="51">
        <v>0.25549421526536248</v>
      </c>
      <c r="O1050" s="51" t="s">
        <v>4942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9">
        <v>4.9898872461495269</v>
      </c>
      <c r="AO1050" s="49">
        <v>-4.8901560605147942</v>
      </c>
      <c r="AP1050" s="49">
        <v>6.5565686112705741</v>
      </c>
      <c r="AQ1050" s="49">
        <v>42.58547201330245</v>
      </c>
      <c r="AR1050" s="49">
        <v>53.22772097557673</v>
      </c>
      <c r="AS1050" s="49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62">
        <v>1048</v>
      </c>
      <c r="B1051" s="3" t="s">
        <v>3438</v>
      </c>
      <c r="C1051" s="3" t="s">
        <v>2176</v>
      </c>
      <c r="D1051" s="28">
        <v>500</v>
      </c>
      <c r="E1051" s="25">
        <v>25</v>
      </c>
      <c r="F1051" s="25">
        <v>0</v>
      </c>
      <c r="G1051" s="25">
        <v>-28.571429999999999</v>
      </c>
      <c r="H1051" s="28">
        <v>5577766000</v>
      </c>
      <c r="I1051" s="51">
        <v>11.155529999999999</v>
      </c>
      <c r="J1051" s="51">
        <v>98.379480000000001</v>
      </c>
      <c r="K1051" s="28">
        <v>1175</v>
      </c>
      <c r="L1051" s="28">
        <v>488000</v>
      </c>
      <c r="M1051" s="51">
        <v>17.241379310344829</v>
      </c>
      <c r="N1051" s="51">
        <v>8.365213425121712E-2</v>
      </c>
      <c r="O1051" s="51" t="s">
        <v>4942</v>
      </c>
      <c r="P1051" s="30" t="s">
        <v>4748</v>
      </c>
      <c r="Q1051" s="27" t="s">
        <v>2001</v>
      </c>
      <c r="R1051" s="30">
        <v>0</v>
      </c>
      <c r="S1051" s="27" t="s">
        <v>2001</v>
      </c>
      <c r="T1051" s="30">
        <v>0</v>
      </c>
      <c r="U1051" s="27" t="s">
        <v>2001</v>
      </c>
      <c r="V1051" s="30" t="s">
        <v>4748</v>
      </c>
      <c r="W1051" s="32" t="s">
        <v>2001</v>
      </c>
      <c r="X1051" s="30">
        <v>-354.74279000000001</v>
      </c>
      <c r="Y1051" s="32" t="s">
        <v>2001</v>
      </c>
      <c r="Z1051" s="30">
        <v>320.512517</v>
      </c>
      <c r="AA1051" s="32">
        <v>-1.9035067830413128</v>
      </c>
      <c r="AB1051" s="30" t="s">
        <v>4748</v>
      </c>
      <c r="AC1051" s="27" t="s">
        <v>2001</v>
      </c>
      <c r="AD1051" s="30">
        <v>-32</v>
      </c>
      <c r="AE1051" s="27" t="s">
        <v>2001</v>
      </c>
      <c r="AF1051" s="30">
        <v>29</v>
      </c>
      <c r="AG1051" s="27">
        <v>-1.90625</v>
      </c>
      <c r="AH1051" s="25" t="s">
        <v>4748</v>
      </c>
      <c r="AI1051" s="25" t="s">
        <v>4748</v>
      </c>
      <c r="AJ1051" s="25">
        <v>7.3111476039790513E-2</v>
      </c>
      <c r="AK1051" s="25" t="s">
        <v>4748</v>
      </c>
      <c r="AL1051" s="25" t="s">
        <v>4748</v>
      </c>
      <c r="AM1051" s="25">
        <v>0.48186168319729455</v>
      </c>
      <c r="AN1051" s="49" t="s">
        <v>4748</v>
      </c>
      <c r="AO1051" s="49" t="s">
        <v>4748</v>
      </c>
      <c r="AP1051" s="49" t="s">
        <v>4748</v>
      </c>
      <c r="AQ1051" s="49" t="s">
        <v>4748</v>
      </c>
      <c r="AR1051" s="49">
        <v>0</v>
      </c>
      <c r="AS1051" s="49">
        <v>0</v>
      </c>
      <c r="AT1051" s="28" t="s">
        <v>4748</v>
      </c>
      <c r="AU1051" s="28">
        <v>0</v>
      </c>
      <c r="AV1051" s="28">
        <v>0</v>
      </c>
    </row>
    <row r="1052" spans="1:48" x14ac:dyDescent="0.25">
      <c r="A1052" s="162">
        <v>1049</v>
      </c>
      <c r="B1052" s="3" t="s">
        <v>549</v>
      </c>
      <c r="C1052" s="3" t="s">
        <v>694</v>
      </c>
      <c r="D1052" s="28">
        <v>7300</v>
      </c>
      <c r="E1052" s="25">
        <v>-3.947368</v>
      </c>
      <c r="F1052" s="25">
        <v>5.7971009999999996</v>
      </c>
      <c r="G1052" s="25">
        <v>47.403849999999998</v>
      </c>
      <c r="H1052" s="28">
        <v>297772212200</v>
      </c>
      <c r="I1052" s="51">
        <v>40.790709999999997</v>
      </c>
      <c r="J1052" s="51">
        <v>76.759119999999996</v>
      </c>
      <c r="K1052" s="28">
        <v>27497.75</v>
      </c>
      <c r="L1052" s="28">
        <v>36535000</v>
      </c>
      <c r="M1052" s="51">
        <v>6.2008381075667645</v>
      </c>
      <c r="N1052" s="51">
        <v>0.58844724137150295</v>
      </c>
      <c r="O1052" s="51">
        <v>0.56787730000000003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9">
        <v>4.7749956852007891</v>
      </c>
      <c r="AO1052" s="49">
        <v>14.402194423103998</v>
      </c>
      <c r="AP1052" s="49">
        <v>8.2236353867544025</v>
      </c>
      <c r="AQ1052" s="49">
        <v>42.586600260531611</v>
      </c>
      <c r="AR1052" s="49">
        <v>64.624004905714443</v>
      </c>
      <c r="AS1052" s="49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62">
        <v>1050</v>
      </c>
      <c r="B1053" s="3" t="s">
        <v>2037</v>
      </c>
      <c r="C1053" s="3" t="s">
        <v>1</v>
      </c>
      <c r="D1053" s="28">
        <v>243700</v>
      </c>
      <c r="E1053" s="25">
        <v>-1.7338709999999999</v>
      </c>
      <c r="F1053" s="25">
        <v>4.5922749999999999</v>
      </c>
      <c r="G1053" s="25">
        <v>11.27854</v>
      </c>
      <c r="H1053" s="28">
        <v>156280225028200</v>
      </c>
      <c r="I1053" s="51">
        <v>641.28120000000001</v>
      </c>
      <c r="J1053" s="51">
        <v>10.3706</v>
      </c>
      <c r="K1053" s="28">
        <v>27226.5</v>
      </c>
      <c r="L1053" s="28">
        <v>6606650000</v>
      </c>
      <c r="M1053" s="51">
        <v>37.616239004036103</v>
      </c>
      <c r="N1053" s="51">
        <v>9.6738469350592791</v>
      </c>
      <c r="O1053" s="51">
        <v>0.62204820000000005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9">
        <v>27.623902913847964</v>
      </c>
      <c r="AO1053" s="49">
        <v>26.806450341251498</v>
      </c>
      <c r="AP1053" s="49">
        <v>25.92757816898602</v>
      </c>
      <c r="AQ1053" s="49">
        <v>13.748169940471872</v>
      </c>
      <c r="AR1053" s="49">
        <v>9.8139911754257785</v>
      </c>
      <c r="AS1053" s="49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62">
        <v>1051</v>
      </c>
      <c r="B1054" s="3" t="s">
        <v>3441</v>
      </c>
      <c r="C1054" s="3" t="s">
        <v>2176</v>
      </c>
      <c r="D1054" s="6">
        <v>11300</v>
      </c>
      <c r="E1054" s="171">
        <v>-2.5862069999999999</v>
      </c>
      <c r="F1054" s="171">
        <v>-34.682079999999999</v>
      </c>
      <c r="G1054" s="171">
        <v>-1.7391300000000001</v>
      </c>
      <c r="H1054" s="6">
        <v>44645170000</v>
      </c>
      <c r="I1054" s="154">
        <v>3.9508999999999999</v>
      </c>
      <c r="J1054" s="154">
        <v>97.653700000000001</v>
      </c>
      <c r="K1054" s="6">
        <v>1190</v>
      </c>
      <c r="L1054" s="6">
        <v>13776500</v>
      </c>
      <c r="M1054" s="154">
        <v>2.2398414271555995</v>
      </c>
      <c r="N1054" s="154">
        <v>0.70851525951051764</v>
      </c>
      <c r="O1054" s="154">
        <v>0.76878400000000002</v>
      </c>
      <c r="P1054" s="172">
        <v>142673.08488800001</v>
      </c>
      <c r="Q1054" s="168" t="s">
        <v>2001</v>
      </c>
      <c r="R1054" s="172">
        <v>188781.11852600001</v>
      </c>
      <c r="S1054" s="168">
        <v>0.32317261292972899</v>
      </c>
      <c r="T1054" s="172">
        <v>163046.14056100001</v>
      </c>
      <c r="U1054" s="168">
        <v>-0.13632177924327549</v>
      </c>
      <c r="V1054" s="172">
        <v>5176.4439839999995</v>
      </c>
      <c r="W1054" s="173" t="s">
        <v>2001</v>
      </c>
      <c r="X1054" s="172">
        <v>12040.133011</v>
      </c>
      <c r="Y1054" s="173">
        <v>1.3259467403134564</v>
      </c>
      <c r="Z1054" s="172">
        <v>20966.154503000002</v>
      </c>
      <c r="AA1054" s="173">
        <v>0.74135572122376792</v>
      </c>
      <c r="AB1054" s="172">
        <v>1310</v>
      </c>
      <c r="AC1054" s="168" t="s">
        <v>2001</v>
      </c>
      <c r="AD1054" s="172">
        <v>3047.4405860000002</v>
      </c>
      <c r="AE1054" s="168">
        <v>1.3262905236641225</v>
      </c>
      <c r="AF1054" s="172">
        <v>5045</v>
      </c>
      <c r="AG1054" s="168">
        <v>0.65548756657531759</v>
      </c>
      <c r="AH1054" s="171" t="s">
        <v>4748</v>
      </c>
      <c r="AI1054" s="171">
        <v>15.49576380924845</v>
      </c>
      <c r="AJ1054" s="171">
        <v>23.620225978712224</v>
      </c>
      <c r="AK1054" s="171" t="s">
        <v>4748</v>
      </c>
      <c r="AL1054" s="171">
        <v>25.590666102534783</v>
      </c>
      <c r="AM1054" s="171">
        <v>34.593537752846075</v>
      </c>
      <c r="AN1054" s="170">
        <v>17.31562546109766</v>
      </c>
      <c r="AO1054" s="170">
        <v>18.552194818242075</v>
      </c>
      <c r="AP1054" s="170">
        <v>18.656071008083629</v>
      </c>
      <c r="AQ1054" s="170">
        <v>0</v>
      </c>
      <c r="AR1054" s="170">
        <v>0</v>
      </c>
      <c r="AS1054" s="170">
        <v>0</v>
      </c>
      <c r="AT1054" s="6" t="s">
        <v>4748</v>
      </c>
      <c r="AU1054" s="6">
        <v>1200</v>
      </c>
      <c r="AV1054" s="6">
        <v>1000</v>
      </c>
    </row>
    <row r="1055" spans="1:48" x14ac:dyDescent="0.25">
      <c r="A1055" s="162">
        <v>1052</v>
      </c>
      <c r="B1055" s="3" t="s">
        <v>550</v>
      </c>
      <c r="C1055" s="3" t="s">
        <v>694</v>
      </c>
      <c r="D1055" s="6">
        <v>55800</v>
      </c>
      <c r="E1055" s="171">
        <v>1.454545</v>
      </c>
      <c r="F1055" s="171">
        <v>3.3333330000000001</v>
      </c>
      <c r="G1055" s="171">
        <v>-22.392209999999999</v>
      </c>
      <c r="H1055" s="6">
        <v>441832993200</v>
      </c>
      <c r="I1055" s="154">
        <v>7.9181499999999998</v>
      </c>
      <c r="J1055" s="154">
        <v>36.810969999999998</v>
      </c>
      <c r="K1055" s="6">
        <v>160.5</v>
      </c>
      <c r="L1055" s="6">
        <v>8947500</v>
      </c>
      <c r="M1055" s="154">
        <v>10.784460890861977</v>
      </c>
      <c r="N1055" s="154">
        <v>3.4857549704287196</v>
      </c>
      <c r="O1055" s="154" t="s">
        <v>4942</v>
      </c>
      <c r="P1055" s="172">
        <v>737789.33030100004</v>
      </c>
      <c r="Q1055" s="168">
        <v>0.10607509984258057</v>
      </c>
      <c r="R1055" s="172">
        <v>877714.06656800001</v>
      </c>
      <c r="S1055" s="168">
        <v>0.1896540523429826</v>
      </c>
      <c r="T1055" s="172">
        <v>931036.34932499996</v>
      </c>
      <c r="U1055" s="168">
        <v>6.075131388231985E-2</v>
      </c>
      <c r="V1055" s="172">
        <v>26513.463040999999</v>
      </c>
      <c r="W1055" s="173">
        <v>0.10811202596706337</v>
      </c>
      <c r="X1055" s="172">
        <v>29863.497147999999</v>
      </c>
      <c r="Y1055" s="173">
        <v>0.12635218952045446</v>
      </c>
      <c r="Z1055" s="172">
        <v>32895.495804999999</v>
      </c>
      <c r="AA1055" s="173">
        <v>0.10152858662111036</v>
      </c>
      <c r="AB1055" s="172">
        <v>3013.4328358208954</v>
      </c>
      <c r="AC1055" s="168">
        <v>-2.7167201778216521E-3</v>
      </c>
      <c r="AD1055" s="172">
        <v>3772</v>
      </c>
      <c r="AE1055" s="168">
        <v>0.25172857850421004</v>
      </c>
      <c r="AF1055" s="172">
        <v>3589</v>
      </c>
      <c r="AG1055" s="168">
        <v>-4.8515376458112408E-2</v>
      </c>
      <c r="AH1055" s="171">
        <v>18.727375258992705</v>
      </c>
      <c r="AI1055" s="171">
        <v>19.594318604777293</v>
      </c>
      <c r="AJ1055" s="171">
        <v>19.787450476548642</v>
      </c>
      <c r="AK1055" s="171">
        <v>24.390760422384069</v>
      </c>
      <c r="AL1055" s="171">
        <v>28.328463939097738</v>
      </c>
      <c r="AM1055" s="171">
        <v>25.07580352317288</v>
      </c>
      <c r="AN1055" s="170">
        <v>10.999847039518784</v>
      </c>
      <c r="AO1055" s="170">
        <v>10.657190540508799</v>
      </c>
      <c r="AP1055" s="170">
        <v>11.698815375787097</v>
      </c>
      <c r="AQ1055" s="170">
        <v>0</v>
      </c>
      <c r="AR1055" s="170">
        <v>0</v>
      </c>
      <c r="AS1055" s="170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62">
        <v>1053</v>
      </c>
      <c r="B1056" s="3" t="s">
        <v>3974</v>
      </c>
      <c r="C1056" s="3" t="s">
        <v>2176</v>
      </c>
      <c r="D1056" s="28" t="s">
        <v>4942</v>
      </c>
      <c r="E1056" s="25" t="s">
        <v>4942</v>
      </c>
      <c r="F1056" s="25" t="s">
        <v>4942</v>
      </c>
      <c r="G1056" s="25" t="s">
        <v>4942</v>
      </c>
      <c r="H1056" s="28" t="s">
        <v>4942</v>
      </c>
      <c r="I1056" s="51">
        <v>8.31</v>
      </c>
      <c r="J1056" s="51">
        <v>100</v>
      </c>
      <c r="K1056" s="28" t="s">
        <v>4942</v>
      </c>
      <c r="L1056" s="28" t="s">
        <v>4942</v>
      </c>
      <c r="M1056" s="51" t="s">
        <v>4942</v>
      </c>
      <c r="N1056" s="51" t="s">
        <v>4942</v>
      </c>
      <c r="O1056" s="51" t="s">
        <v>4942</v>
      </c>
      <c r="P1056" s="30" t="s">
        <v>4748</v>
      </c>
      <c r="Q1056" s="27" t="s">
        <v>2001</v>
      </c>
      <c r="R1056" s="30">
        <v>125500.346401</v>
      </c>
      <c r="S1056" s="27" t="s">
        <v>2001</v>
      </c>
      <c r="T1056" s="30">
        <v>124152.662629</v>
      </c>
      <c r="U1056" s="27">
        <v>-1.0738486471534277E-2</v>
      </c>
      <c r="V1056" s="30" t="s">
        <v>4748</v>
      </c>
      <c r="W1056" s="32" t="s">
        <v>2001</v>
      </c>
      <c r="X1056" s="30">
        <v>23.430209000000001</v>
      </c>
      <c r="Y1056" s="32" t="s">
        <v>2001</v>
      </c>
      <c r="Z1056" s="30">
        <v>97.378004000000004</v>
      </c>
      <c r="AA1056" s="32">
        <v>3.1560877241854732</v>
      </c>
      <c r="AB1056" s="30" t="s">
        <v>4748</v>
      </c>
      <c r="AC1056" s="27" t="s">
        <v>2001</v>
      </c>
      <c r="AD1056" s="30">
        <v>2.8195199999999998</v>
      </c>
      <c r="AE1056" s="27" t="s">
        <v>2001</v>
      </c>
      <c r="AF1056" s="30">
        <v>11.72</v>
      </c>
      <c r="AG1056" s="27">
        <v>3.1567358983089329</v>
      </c>
      <c r="AH1056" s="25" t="s">
        <v>4748</v>
      </c>
      <c r="AI1056" s="25">
        <v>1.7265162898389204E-2</v>
      </c>
      <c r="AJ1056" s="25">
        <v>8.1676286654114263E-2</v>
      </c>
      <c r="AK1056" s="25" t="s">
        <v>4748</v>
      </c>
      <c r="AL1056" s="25">
        <v>2.7486542730496832E-2</v>
      </c>
      <c r="AM1056" s="25">
        <v>0.1166374236234707</v>
      </c>
      <c r="AN1056" s="49" t="s">
        <v>4748</v>
      </c>
      <c r="AO1056" s="49">
        <v>14.234833526210611</v>
      </c>
      <c r="AP1056" s="49">
        <v>21.800141628761128</v>
      </c>
      <c r="AQ1056" s="49">
        <v>2.4904553435119841</v>
      </c>
      <c r="AR1056" s="49">
        <v>0</v>
      </c>
      <c r="AS1056" s="49">
        <v>0</v>
      </c>
      <c r="AT1056" s="28" t="s">
        <v>4748</v>
      </c>
      <c r="AU1056" s="28" t="s">
        <v>4748</v>
      </c>
      <c r="AV1056" s="28">
        <v>9.3699999999999992</v>
      </c>
    </row>
    <row r="1057" spans="1:48" x14ac:dyDescent="0.25">
      <c r="A1057" s="162">
        <v>1054</v>
      </c>
      <c r="B1057" s="3" t="s">
        <v>226</v>
      </c>
      <c r="C1057" s="3" t="s">
        <v>1</v>
      </c>
      <c r="D1057" s="28">
        <v>7490</v>
      </c>
      <c r="E1057" s="25">
        <v>-2.0915029999999999</v>
      </c>
      <c r="F1057" s="25">
        <v>1.216216</v>
      </c>
      <c r="G1057" s="25">
        <v>1.5092129999999999</v>
      </c>
      <c r="H1057" s="28">
        <v>1865281609870</v>
      </c>
      <c r="I1057" s="51">
        <v>249.03629999999998</v>
      </c>
      <c r="J1057" s="51">
        <v>95.036469999999994</v>
      </c>
      <c r="K1057" s="28">
        <v>89815.5</v>
      </c>
      <c r="L1057" s="28">
        <v>672800000</v>
      </c>
      <c r="M1057" s="51">
        <v>27.887220077810912</v>
      </c>
      <c r="N1057" s="51">
        <v>0.71154685593550959</v>
      </c>
      <c r="O1057" s="51">
        <v>0.72041900000000003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9">
        <v>9.1856834402815331</v>
      </c>
      <c r="AO1057" s="49">
        <v>7.0101643864885599</v>
      </c>
      <c r="AP1057" s="49">
        <v>8.5344351171956152</v>
      </c>
      <c r="AQ1057" s="49">
        <v>34.229159881740756</v>
      </c>
      <c r="AR1057" s="49">
        <v>39.387305000097129</v>
      </c>
      <c r="AS1057" s="49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62">
        <v>1055</v>
      </c>
      <c r="B1058" s="3" t="s">
        <v>551</v>
      </c>
      <c r="C1058" s="3" t="s">
        <v>2176</v>
      </c>
      <c r="D1058" s="28">
        <v>6300</v>
      </c>
      <c r="E1058" s="25">
        <v>5</v>
      </c>
      <c r="F1058" s="25">
        <v>-19.23077</v>
      </c>
      <c r="G1058" s="25">
        <v>-3.0769229999999999</v>
      </c>
      <c r="H1058" s="28">
        <v>8107999199.999999</v>
      </c>
      <c r="I1058" s="51">
        <v>1.28698</v>
      </c>
      <c r="J1058" s="51">
        <v>44.418509999999998</v>
      </c>
      <c r="K1058" s="28">
        <v>635</v>
      </c>
      <c r="L1058" s="28">
        <v>4431500</v>
      </c>
      <c r="M1058" s="51" t="s">
        <v>4942</v>
      </c>
      <c r="N1058" s="51">
        <v>0.97181241744058344</v>
      </c>
      <c r="O1058" s="51" t="s">
        <v>4942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9">
        <v>-24.562790050350625</v>
      </c>
      <c r="AO1058" s="49">
        <v>20.777701986668827</v>
      </c>
      <c r="AP1058" s="49">
        <v>17.577037686167564</v>
      </c>
      <c r="AQ1058" s="49">
        <v>12.650142968905806</v>
      </c>
      <c r="AR1058" s="49">
        <v>12.294679305719177</v>
      </c>
      <c r="AS1058" s="49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62">
        <v>1056</v>
      </c>
      <c r="B1059" s="3" t="s">
        <v>3444</v>
      </c>
      <c r="C1059" s="3" t="s">
        <v>2176</v>
      </c>
      <c r="D1059" s="28">
        <v>26500</v>
      </c>
      <c r="E1059" s="25">
        <v>0.76045629999999997</v>
      </c>
      <c r="F1059" s="25">
        <v>6.8548390000000001</v>
      </c>
      <c r="G1059" s="25">
        <v>-7.9861110000000002</v>
      </c>
      <c r="H1059" s="28">
        <v>3537254715000.0005</v>
      </c>
      <c r="I1059" s="51">
        <v>133.4813</v>
      </c>
      <c r="J1059" s="51">
        <v>9.8358410000000003</v>
      </c>
      <c r="K1059" s="28">
        <v>3285</v>
      </c>
      <c r="L1059" s="28">
        <v>85907000</v>
      </c>
      <c r="M1059" s="51">
        <v>13.541134389371488</v>
      </c>
      <c r="N1059" s="51">
        <v>2.2933159309574376</v>
      </c>
      <c r="O1059" s="51">
        <v>0.55350949999999999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9">
        <v>37.143689296969349</v>
      </c>
      <c r="AO1059" s="49">
        <v>43.03207478519392</v>
      </c>
      <c r="AP1059" s="49">
        <v>44.619763754314157</v>
      </c>
      <c r="AQ1059" s="49">
        <v>12.859812628032296</v>
      </c>
      <c r="AR1059" s="49">
        <v>8.2083641174798103</v>
      </c>
      <c r="AS1059" s="49">
        <v>5.2119177512546608</v>
      </c>
      <c r="AT1059" s="28">
        <v>0</v>
      </c>
      <c r="AU1059" s="28">
        <v>1584</v>
      </c>
      <c r="AV1059" s="28" t="s">
        <v>4748</v>
      </c>
    </row>
    <row r="1060" spans="1:48" x14ac:dyDescent="0.25">
      <c r="A1060" s="162">
        <v>1057</v>
      </c>
      <c r="B1060" s="3" t="s">
        <v>227</v>
      </c>
      <c r="C1060" s="3" t="s">
        <v>1</v>
      </c>
      <c r="D1060" s="6">
        <v>9980</v>
      </c>
      <c r="E1060" s="171">
        <v>0.80808080000000004</v>
      </c>
      <c r="F1060" s="171">
        <v>14.18764</v>
      </c>
      <c r="G1060" s="171">
        <v>10.88889</v>
      </c>
      <c r="H1060" s="6">
        <v>128583477680.00002</v>
      </c>
      <c r="I1060" s="154">
        <v>12.884119999999999</v>
      </c>
      <c r="J1060" s="154">
        <v>34.915930000000003</v>
      </c>
      <c r="K1060" s="6">
        <v>8264</v>
      </c>
      <c r="L1060" s="6">
        <v>79679680</v>
      </c>
      <c r="M1060" s="154">
        <v>6.6521178228867734</v>
      </c>
      <c r="N1060" s="154">
        <v>0.49311318626738149</v>
      </c>
      <c r="O1060" s="154">
        <v>0.38895649999999998</v>
      </c>
      <c r="P1060" s="172">
        <v>517308.92029500002</v>
      </c>
      <c r="Q1060" s="168">
        <v>-0.21886626404080056</v>
      </c>
      <c r="R1060" s="172">
        <v>509634.12258299999</v>
      </c>
      <c r="S1060" s="168">
        <v>-1.4836004968991068E-2</v>
      </c>
      <c r="T1060" s="172">
        <v>556688.46350700001</v>
      </c>
      <c r="U1060" s="168">
        <v>9.2329651487056102E-2</v>
      </c>
      <c r="V1060" s="172">
        <v>-25352.576487999999</v>
      </c>
      <c r="W1060" s="173">
        <v>6.0094922561110931E-2</v>
      </c>
      <c r="X1060" s="172">
        <v>2800.0170910000002</v>
      </c>
      <c r="Y1060" s="173">
        <v>-1.1104430980545632</v>
      </c>
      <c r="Z1060" s="172">
        <v>16291.02189</v>
      </c>
      <c r="AA1060" s="173">
        <v>4.8181865897760687</v>
      </c>
      <c r="AB1060" s="172">
        <v>-1967.7292404565126</v>
      </c>
      <c r="AC1060" s="168">
        <v>6.0000000000000053E-2</v>
      </c>
      <c r="AD1060" s="172">
        <v>217.6610649350649</v>
      </c>
      <c r="AE1060" s="168">
        <v>-1.1106153532</v>
      </c>
      <c r="AF1060" s="172">
        <v>1479.2380952380952</v>
      </c>
      <c r="AG1060" s="168">
        <v>5.7960620135686565</v>
      </c>
      <c r="AH1060" s="171">
        <v>-4.5102547743943493</v>
      </c>
      <c r="AI1060" s="171">
        <v>0.56666887249861042</v>
      </c>
      <c r="AJ1060" s="171">
        <v>3.4465602202707211</v>
      </c>
      <c r="AK1060" s="171">
        <v>-10.516317535711108</v>
      </c>
      <c r="AL1060" s="171">
        <v>1.2187007752422923</v>
      </c>
      <c r="AM1060" s="171">
        <v>6.8091510031091689</v>
      </c>
      <c r="AN1060" s="170">
        <v>8.2322946452798025</v>
      </c>
      <c r="AO1060" s="170">
        <v>11.088030150453076</v>
      </c>
      <c r="AP1060" s="170">
        <v>12.117621495698872</v>
      </c>
      <c r="AQ1060" s="170">
        <v>77.378590408046819</v>
      </c>
      <c r="AR1060" s="170">
        <v>49.421728048121132</v>
      </c>
      <c r="AS1060" s="170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62">
        <v>1058</v>
      </c>
      <c r="B1061" s="3" t="s">
        <v>3447</v>
      </c>
      <c r="C1061" s="3" t="s">
        <v>2176</v>
      </c>
      <c r="D1061" s="28">
        <v>10300</v>
      </c>
      <c r="E1061" s="25">
        <v>-6.3636359999999996</v>
      </c>
      <c r="F1061" s="25">
        <v>-37.575760000000002</v>
      </c>
      <c r="G1061" s="25">
        <v>-34.3949</v>
      </c>
      <c r="H1061" s="28">
        <v>108150000000</v>
      </c>
      <c r="I1061" s="51">
        <v>10.5</v>
      </c>
      <c r="J1061" s="51">
        <v>100</v>
      </c>
      <c r="K1061" s="28">
        <v>690</v>
      </c>
      <c r="L1061" s="28">
        <v>7194000</v>
      </c>
      <c r="M1061" s="51">
        <v>19.807692307692307</v>
      </c>
      <c r="N1061" s="51">
        <v>0.71483090619614498</v>
      </c>
      <c r="O1061" s="51" t="s">
        <v>4942</v>
      </c>
      <c r="P1061" s="30">
        <v>283804.48376600002</v>
      </c>
      <c r="Q1061" s="27" t="s">
        <v>2001</v>
      </c>
      <c r="R1061" s="30" t="s">
        <v>4748</v>
      </c>
      <c r="S1061" s="27" t="s">
        <v>2001</v>
      </c>
      <c r="T1061" s="30">
        <v>284970.513156</v>
      </c>
      <c r="U1061" s="27" t="s">
        <v>4748</v>
      </c>
      <c r="V1061" s="30">
        <v>20748.016141</v>
      </c>
      <c r="W1061" s="32" t="s">
        <v>2001</v>
      </c>
      <c r="X1061" s="30" t="s">
        <v>4748</v>
      </c>
      <c r="Y1061" s="32" t="s">
        <v>2001</v>
      </c>
      <c r="Z1061" s="30">
        <v>6461.9859770000003</v>
      </c>
      <c r="AA1061" s="32" t="s">
        <v>4748</v>
      </c>
      <c r="AB1061" s="30">
        <v>1719</v>
      </c>
      <c r="AC1061" s="27" t="s">
        <v>2001</v>
      </c>
      <c r="AD1061" s="30" t="s">
        <v>4748</v>
      </c>
      <c r="AE1061" s="27" t="s">
        <v>2001</v>
      </c>
      <c r="AF1061" s="30">
        <v>520</v>
      </c>
      <c r="AG1061" s="27" t="s">
        <v>4748</v>
      </c>
      <c r="AH1061" s="25" t="s">
        <v>4748</v>
      </c>
      <c r="AI1061" s="25" t="s">
        <v>4748</v>
      </c>
      <c r="AJ1061" s="25" t="s">
        <v>4748</v>
      </c>
      <c r="AK1061" s="25" t="s">
        <v>4748</v>
      </c>
      <c r="AL1061" s="25" t="s">
        <v>4748</v>
      </c>
      <c r="AM1061" s="25" t="s">
        <v>4748</v>
      </c>
      <c r="AN1061" s="49">
        <v>21.028390679763341</v>
      </c>
      <c r="AO1061" s="49" t="s">
        <v>4748</v>
      </c>
      <c r="AP1061" s="49">
        <v>15.879274823507206</v>
      </c>
      <c r="AQ1061" s="49">
        <v>22.861823149912812</v>
      </c>
      <c r="AR1061" s="49" t="s">
        <v>4748</v>
      </c>
      <c r="AS1061" s="49">
        <v>9.9144369791420939</v>
      </c>
      <c r="AT1061" s="28" t="s">
        <v>4748</v>
      </c>
      <c r="AU1061" s="28" t="s">
        <v>4748</v>
      </c>
      <c r="AV1061" s="28">
        <v>600</v>
      </c>
    </row>
    <row r="1062" spans="1:48" x14ac:dyDescent="0.25">
      <c r="A1062" s="162">
        <v>1059</v>
      </c>
      <c r="B1062" s="3" t="s">
        <v>228</v>
      </c>
      <c r="C1062" s="3" t="s">
        <v>1</v>
      </c>
      <c r="D1062" s="28">
        <v>14700</v>
      </c>
      <c r="E1062" s="25">
        <v>0.68493150000000003</v>
      </c>
      <c r="F1062" s="25">
        <v>3.8869259999999999</v>
      </c>
      <c r="G1062" s="25">
        <v>-2.6490070000000001</v>
      </c>
      <c r="H1062" s="28">
        <v>886237583700.00012</v>
      </c>
      <c r="I1062" s="51">
        <v>60.288269999999997</v>
      </c>
      <c r="J1062" s="51">
        <v>60.065260000000002</v>
      </c>
      <c r="K1062" s="28">
        <v>14534</v>
      </c>
      <c r="L1062" s="28">
        <v>211157500</v>
      </c>
      <c r="M1062" s="51">
        <v>10.515021459227468</v>
      </c>
      <c r="N1062" s="51">
        <v>1.1271851853262123</v>
      </c>
      <c r="O1062" s="51">
        <v>0.43901010000000001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9">
        <v>65.534725652255702</v>
      </c>
      <c r="AO1062" s="49">
        <v>67.955499428636273</v>
      </c>
      <c r="AP1062" s="49">
        <v>66.443021162998122</v>
      </c>
      <c r="AQ1062" s="49">
        <v>105.61506238853329</v>
      </c>
      <c r="AR1062" s="49">
        <v>94.632522275396582</v>
      </c>
      <c r="AS1062" s="49">
        <v>81.60828112777024</v>
      </c>
      <c r="AT1062" s="28">
        <v>0</v>
      </c>
      <c r="AU1062" s="28">
        <v>1000</v>
      </c>
      <c r="AV1062" s="28" t="s">
        <v>4748</v>
      </c>
    </row>
    <row r="1063" spans="1:48" x14ac:dyDescent="0.25">
      <c r="A1063" s="162">
        <v>1060</v>
      </c>
      <c r="B1063" s="3" t="s">
        <v>3450</v>
      </c>
      <c r="C1063" s="3" t="s">
        <v>2176</v>
      </c>
      <c r="D1063" s="28">
        <v>11500</v>
      </c>
      <c r="E1063" s="25">
        <v>4.5454549999999996</v>
      </c>
      <c r="F1063" s="25">
        <v>9.5238099999999992</v>
      </c>
      <c r="G1063" s="25">
        <v>-8.3333300000000001</v>
      </c>
      <c r="H1063" s="28">
        <v>113848919000</v>
      </c>
      <c r="I1063" s="51">
        <v>9.8998999999999988</v>
      </c>
      <c r="J1063" s="51">
        <v>29.189769999999999</v>
      </c>
      <c r="K1063" s="28">
        <v>590</v>
      </c>
      <c r="L1063" s="28">
        <v>6479000</v>
      </c>
      <c r="M1063" s="51">
        <v>4.4308231173380044</v>
      </c>
      <c r="N1063" s="51">
        <v>0.90415125951839215</v>
      </c>
      <c r="O1063" s="51" t="s">
        <v>4942</v>
      </c>
      <c r="P1063" s="30">
        <v>727374.98180099996</v>
      </c>
      <c r="Q1063" s="27" t="s">
        <v>2001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2001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2001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4748</v>
      </c>
      <c r="AI1063" s="25">
        <v>3.0420282890268799</v>
      </c>
      <c r="AJ1063" s="25">
        <v>3.7556374287888161</v>
      </c>
      <c r="AK1063" s="25" t="s">
        <v>4748</v>
      </c>
      <c r="AL1063" s="25">
        <v>16.935234307264498</v>
      </c>
      <c r="AM1063" s="25">
        <v>21.354209305421289</v>
      </c>
      <c r="AN1063" s="49">
        <v>17.391480357322632</v>
      </c>
      <c r="AO1063" s="49">
        <v>15.462289407377472</v>
      </c>
      <c r="AP1063" s="49">
        <v>16.621174714572049</v>
      </c>
      <c r="AQ1063" s="49">
        <v>114.46896077622905</v>
      </c>
      <c r="AR1063" s="49">
        <v>164.936091567901</v>
      </c>
      <c r="AS1063" s="49">
        <v>192.01472802130448</v>
      </c>
      <c r="AT1063" s="28" t="s">
        <v>4748</v>
      </c>
      <c r="AU1063" s="28">
        <v>1323.9187996469548</v>
      </c>
      <c r="AV1063" s="28">
        <v>909.09090909090901</v>
      </c>
    </row>
    <row r="1064" spans="1:48" x14ac:dyDescent="0.25">
      <c r="A1064" s="162">
        <v>1061</v>
      </c>
      <c r="B1064" s="3" t="s">
        <v>4806</v>
      </c>
      <c r="C1064" s="3" t="s">
        <v>2176</v>
      </c>
      <c r="D1064" s="28">
        <v>24800</v>
      </c>
      <c r="E1064" s="25">
        <v>3.3333330000000001</v>
      </c>
      <c r="F1064" s="25">
        <v>10.22222</v>
      </c>
      <c r="G1064" s="25" t="s">
        <v>4942</v>
      </c>
      <c r="H1064" s="28">
        <v>3080780000000</v>
      </c>
      <c r="I1064" s="51">
        <v>124.22499999999999</v>
      </c>
      <c r="J1064" s="51">
        <v>100</v>
      </c>
      <c r="K1064" s="28">
        <v>455</v>
      </c>
      <c r="L1064" s="28">
        <v>13273000</v>
      </c>
      <c r="M1064" s="51">
        <v>4.5857988165680474</v>
      </c>
      <c r="N1064" s="51">
        <v>1.6302644895348624</v>
      </c>
      <c r="O1064" s="51" t="s">
        <v>4942</v>
      </c>
      <c r="P1064" s="30" t="s">
        <v>2001</v>
      </c>
      <c r="Q1064" s="27" t="s">
        <v>2001</v>
      </c>
      <c r="R1064" s="30" t="s">
        <v>2001</v>
      </c>
      <c r="S1064" s="27" t="s">
        <v>2001</v>
      </c>
      <c r="T1064" s="30" t="s">
        <v>2001</v>
      </c>
      <c r="U1064" s="27" t="s">
        <v>2001</v>
      </c>
      <c r="V1064" s="30" t="s">
        <v>2001</v>
      </c>
      <c r="W1064" s="32" t="s">
        <v>2001</v>
      </c>
      <c r="X1064" s="30" t="s">
        <v>2001</v>
      </c>
      <c r="Y1064" s="32" t="s">
        <v>2001</v>
      </c>
      <c r="Z1064" s="30" t="s">
        <v>2001</v>
      </c>
      <c r="AA1064" s="32" t="s">
        <v>2001</v>
      </c>
      <c r="AB1064" s="30" t="s">
        <v>2001</v>
      </c>
      <c r="AC1064" s="27" t="s">
        <v>2001</v>
      </c>
      <c r="AD1064" s="30" t="s">
        <v>2001</v>
      </c>
      <c r="AE1064" s="27" t="s">
        <v>2001</v>
      </c>
      <c r="AF1064" s="30" t="s">
        <v>2001</v>
      </c>
      <c r="AG1064" s="27" t="s">
        <v>2001</v>
      </c>
      <c r="AH1064" s="25" t="s">
        <v>2001</v>
      </c>
      <c r="AI1064" s="25" t="s">
        <v>2001</v>
      </c>
      <c r="AJ1064" s="25" t="s">
        <v>2001</v>
      </c>
      <c r="AK1064" s="25" t="s">
        <v>2001</v>
      </c>
      <c r="AL1064" s="25" t="s">
        <v>2001</v>
      </c>
      <c r="AM1064" s="25" t="s">
        <v>2001</v>
      </c>
      <c r="AN1064" s="49" t="s">
        <v>2001</v>
      </c>
      <c r="AO1064" s="49" t="s">
        <v>2001</v>
      </c>
      <c r="AP1064" s="49" t="s">
        <v>2001</v>
      </c>
      <c r="AQ1064" s="49" t="s">
        <v>2001</v>
      </c>
      <c r="AR1064" s="49" t="s">
        <v>2001</v>
      </c>
      <c r="AS1064" s="49" t="s">
        <v>2001</v>
      </c>
      <c r="AT1064" s="28" t="s">
        <v>2001</v>
      </c>
      <c r="AU1064" s="28" t="s">
        <v>2001</v>
      </c>
      <c r="AV1064" s="28" t="s">
        <v>2001</v>
      </c>
    </row>
    <row r="1065" spans="1:48" x14ac:dyDescent="0.25">
      <c r="A1065" s="162">
        <v>1062</v>
      </c>
      <c r="B1065" s="3" t="s">
        <v>3453</v>
      </c>
      <c r="C1065" s="3" t="s">
        <v>2176</v>
      </c>
      <c r="D1065" s="28">
        <v>16500</v>
      </c>
      <c r="E1065" s="25">
        <v>-18.71921</v>
      </c>
      <c r="F1065" s="25">
        <v>-15.816330000000001</v>
      </c>
      <c r="G1065" s="25">
        <v>-45</v>
      </c>
      <c r="H1065" s="28">
        <v>198198000000</v>
      </c>
      <c r="I1065" s="51">
        <v>12.011999999999999</v>
      </c>
      <c r="J1065" s="51">
        <v>99.410160000000005</v>
      </c>
      <c r="K1065" s="28">
        <v>365</v>
      </c>
      <c r="L1065" s="28">
        <v>6148000</v>
      </c>
      <c r="M1065" s="51">
        <v>4.7386559448592767</v>
      </c>
      <c r="N1065" s="51">
        <v>0.98903181827173503</v>
      </c>
      <c r="O1065" s="51" t="s">
        <v>4942</v>
      </c>
      <c r="P1065" s="30">
        <v>283275.67080399999</v>
      </c>
      <c r="Q1065" s="27" t="s">
        <v>2001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2001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2001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4748</v>
      </c>
      <c r="AI1065" s="25">
        <v>10.716577175736019</v>
      </c>
      <c r="AJ1065" s="25">
        <v>14.646781247445343</v>
      </c>
      <c r="AK1065" s="25" t="s">
        <v>4748</v>
      </c>
      <c r="AL1065" s="25">
        <v>15.41362492319498</v>
      </c>
      <c r="AM1065" s="25">
        <v>20.857418972976259</v>
      </c>
      <c r="AN1065" s="49">
        <v>21.315517940747696</v>
      </c>
      <c r="AO1065" s="49">
        <v>18.085494173673379</v>
      </c>
      <c r="AP1065" s="49">
        <v>21.731705588762505</v>
      </c>
      <c r="AQ1065" s="49">
        <v>0</v>
      </c>
      <c r="AR1065" s="49">
        <v>0</v>
      </c>
      <c r="AS1065" s="49">
        <v>13.972336205011443</v>
      </c>
      <c r="AT1065" s="28" t="s">
        <v>4748</v>
      </c>
      <c r="AU1065" s="28">
        <v>2500</v>
      </c>
      <c r="AV1065" s="28">
        <v>3000</v>
      </c>
    </row>
    <row r="1066" spans="1:48" x14ac:dyDescent="0.25">
      <c r="A1066" s="162">
        <v>1063</v>
      </c>
      <c r="B1066" s="3" t="s">
        <v>3456</v>
      </c>
      <c r="C1066" s="3" t="s">
        <v>2176</v>
      </c>
      <c r="D1066" s="6">
        <v>30000</v>
      </c>
      <c r="E1066" s="171">
        <v>-7.120743</v>
      </c>
      <c r="F1066" s="171">
        <v>0</v>
      </c>
      <c r="G1066" s="171">
        <v>3.4482759999999999</v>
      </c>
      <c r="H1066" s="6">
        <v>1170000000000</v>
      </c>
      <c r="I1066" s="154">
        <v>39</v>
      </c>
      <c r="J1066" s="154">
        <v>45.68712</v>
      </c>
      <c r="K1066" s="6">
        <v>160</v>
      </c>
      <c r="L1066" s="6">
        <v>5150000</v>
      </c>
      <c r="M1066" s="154">
        <v>10.207553589656346</v>
      </c>
      <c r="N1066" s="154">
        <v>2.4910730669607926</v>
      </c>
      <c r="O1066" s="154" t="s">
        <v>4942</v>
      </c>
      <c r="P1066" s="172" t="s">
        <v>4748</v>
      </c>
      <c r="Q1066" s="168" t="s">
        <v>2001</v>
      </c>
      <c r="R1066" s="172">
        <v>292092.95933699998</v>
      </c>
      <c r="S1066" s="168" t="s">
        <v>2001</v>
      </c>
      <c r="T1066" s="172" t="s">
        <v>4748</v>
      </c>
      <c r="U1066" s="168" t="s">
        <v>4748</v>
      </c>
      <c r="V1066" s="172" t="s">
        <v>4748</v>
      </c>
      <c r="W1066" s="173" t="s">
        <v>2001</v>
      </c>
      <c r="X1066" s="172">
        <v>98752.274430999998</v>
      </c>
      <c r="Y1066" s="173" t="s">
        <v>2001</v>
      </c>
      <c r="Z1066" s="172" t="s">
        <v>4748</v>
      </c>
      <c r="AA1066" s="173" t="s">
        <v>4748</v>
      </c>
      <c r="AB1066" s="172" t="s">
        <v>4748</v>
      </c>
      <c r="AC1066" s="168" t="s">
        <v>2001</v>
      </c>
      <c r="AD1066" s="172">
        <v>2532</v>
      </c>
      <c r="AE1066" s="168" t="s">
        <v>2001</v>
      </c>
      <c r="AF1066" s="172" t="s">
        <v>4748</v>
      </c>
      <c r="AG1066" s="168" t="s">
        <v>4748</v>
      </c>
      <c r="AH1066" s="171" t="s">
        <v>4748</v>
      </c>
      <c r="AI1066" s="171" t="s">
        <v>4748</v>
      </c>
      <c r="AJ1066" s="171" t="s">
        <v>4748</v>
      </c>
      <c r="AK1066" s="171" t="s">
        <v>4748</v>
      </c>
      <c r="AL1066" s="171" t="s">
        <v>4748</v>
      </c>
      <c r="AM1066" s="171" t="s">
        <v>4748</v>
      </c>
      <c r="AN1066" s="170" t="s">
        <v>4748</v>
      </c>
      <c r="AO1066" s="170">
        <v>56.570139375854865</v>
      </c>
      <c r="AP1066" s="170" t="s">
        <v>4748</v>
      </c>
      <c r="AQ1066" s="170" t="s">
        <v>4748</v>
      </c>
      <c r="AR1066" s="170">
        <v>127.3197345605987</v>
      </c>
      <c r="AS1066" s="170" t="s">
        <v>4748</v>
      </c>
      <c r="AT1066" s="6" t="s">
        <v>4748</v>
      </c>
      <c r="AU1066" s="6" t="s">
        <v>4748</v>
      </c>
      <c r="AV1066" s="6" t="s">
        <v>4748</v>
      </c>
    </row>
    <row r="1067" spans="1:48" x14ac:dyDescent="0.25">
      <c r="A1067" s="162">
        <v>1064</v>
      </c>
      <c r="B1067" s="3" t="s">
        <v>3459</v>
      </c>
      <c r="C1067" s="3" t="s">
        <v>2176</v>
      </c>
      <c r="D1067" s="28">
        <v>1700</v>
      </c>
      <c r="E1067" s="25">
        <v>0</v>
      </c>
      <c r="F1067" s="25">
        <v>6.25</v>
      </c>
      <c r="G1067" s="25">
        <v>-22.727270000000001</v>
      </c>
      <c r="H1067" s="28">
        <v>215322000000</v>
      </c>
      <c r="I1067" s="51">
        <v>126.66</v>
      </c>
      <c r="J1067" s="51">
        <v>61.299410000000002</v>
      </c>
      <c r="K1067" s="28">
        <v>512115</v>
      </c>
      <c r="L1067" s="28">
        <v>916409000</v>
      </c>
      <c r="M1067" s="51">
        <v>425</v>
      </c>
      <c r="N1067" s="51">
        <v>1.0502887649463888</v>
      </c>
      <c r="O1067" s="51">
        <v>1.056592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4748</v>
      </c>
      <c r="U1067" s="27" t="s">
        <v>4748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4748</v>
      </c>
      <c r="AK1067" s="25">
        <v>2.7109429631638187</v>
      </c>
      <c r="AL1067" s="25">
        <v>-4.5376248325867996</v>
      </c>
      <c r="AM1067" s="25" t="s">
        <v>4748</v>
      </c>
      <c r="AN1067" s="49" t="s">
        <v>4748</v>
      </c>
      <c r="AO1067" s="49" t="s">
        <v>4748</v>
      </c>
      <c r="AP1067" s="49" t="s">
        <v>4748</v>
      </c>
      <c r="AQ1067" s="49">
        <v>20.097497044122399</v>
      </c>
      <c r="AR1067" s="49">
        <v>0</v>
      </c>
      <c r="AS1067" s="49" t="s">
        <v>4748</v>
      </c>
      <c r="AT1067" s="28">
        <v>0</v>
      </c>
      <c r="AU1067" s="28">
        <v>0</v>
      </c>
      <c r="AV1067" s="28" t="s">
        <v>4748</v>
      </c>
    </row>
    <row r="1068" spans="1:48" x14ac:dyDescent="0.25">
      <c r="A1068" s="162">
        <v>1065</v>
      </c>
      <c r="B1068" s="3" t="s">
        <v>229</v>
      </c>
      <c r="C1068" s="3" t="s">
        <v>1</v>
      </c>
      <c r="D1068" s="6">
        <v>18100</v>
      </c>
      <c r="E1068" s="171">
        <v>-3.97878</v>
      </c>
      <c r="F1068" s="171">
        <v>-9.5</v>
      </c>
      <c r="G1068" s="171">
        <v>5.1287710000000004</v>
      </c>
      <c r="H1068" s="6">
        <v>9505027701200</v>
      </c>
      <c r="I1068" s="154">
        <v>525.13969999999995</v>
      </c>
      <c r="J1068" s="154">
        <v>30.19248</v>
      </c>
      <c r="K1068" s="6">
        <v>1128438</v>
      </c>
      <c r="L1068" s="6">
        <v>20756600000</v>
      </c>
      <c r="M1068" s="154">
        <v>40.515376794450724</v>
      </c>
      <c r="N1068" s="154">
        <v>1.7174936597876129</v>
      </c>
      <c r="O1068" s="154">
        <v>0.74292899999999995</v>
      </c>
      <c r="P1068" s="172">
        <v>2066900.0023020001</v>
      </c>
      <c r="Q1068" s="168">
        <v>-0.10574042715377152</v>
      </c>
      <c r="R1068" s="172">
        <v>4027232.7207450001</v>
      </c>
      <c r="S1068" s="168">
        <v>0.94844100646363572</v>
      </c>
      <c r="T1068" s="172">
        <v>4498383.3780739997</v>
      </c>
      <c r="U1068" s="168">
        <v>0.11699116738449651</v>
      </c>
      <c r="V1068" s="172">
        <v>188337.154266</v>
      </c>
      <c r="W1068" s="173">
        <v>-0.11313817296981987</v>
      </c>
      <c r="X1068" s="172">
        <v>293814.33082199999</v>
      </c>
      <c r="Y1068" s="173">
        <v>0.56004444246315921</v>
      </c>
      <c r="Z1068" s="172">
        <v>339791.62086299999</v>
      </c>
      <c r="AA1068" s="173">
        <v>0.15648416437812962</v>
      </c>
      <c r="AB1068" s="172">
        <v>888.46153846153845</v>
      </c>
      <c r="AC1068" s="168">
        <v>-0.2195017785898864</v>
      </c>
      <c r="AD1068" s="172">
        <v>1148.4615384615383</v>
      </c>
      <c r="AE1068" s="168">
        <v>0.29264069264069259</v>
      </c>
      <c r="AF1068" s="172">
        <v>1182</v>
      </c>
      <c r="AG1068" s="168">
        <v>2.9202947086403325E-2</v>
      </c>
      <c r="AH1068" s="171">
        <v>5.6433293071321691</v>
      </c>
      <c r="AI1068" s="171">
        <v>5.7989962498258771</v>
      </c>
      <c r="AJ1068" s="171">
        <v>4.6410384553387569</v>
      </c>
      <c r="AK1068" s="171">
        <v>9.0690539901032956</v>
      </c>
      <c r="AL1068" s="171">
        <v>11.214512763368473</v>
      </c>
      <c r="AM1068" s="171">
        <v>10.32532278110402</v>
      </c>
      <c r="AN1068" s="170">
        <v>12.514412925778618</v>
      </c>
      <c r="AO1068" s="170">
        <v>15.022786557641011</v>
      </c>
      <c r="AP1068" s="170">
        <v>13.64974216541529</v>
      </c>
      <c r="AQ1068" s="170">
        <v>61.22499251433954</v>
      </c>
      <c r="AR1068" s="170">
        <v>143.58280524592112</v>
      </c>
      <c r="AS1068" s="170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62">
        <v>1066</v>
      </c>
      <c r="B1069" s="3" t="s">
        <v>2038</v>
      </c>
      <c r="C1069" s="3" t="s">
        <v>1</v>
      </c>
      <c r="D1069" s="28">
        <v>12850</v>
      </c>
      <c r="E1069" s="25">
        <v>-0.38759690000000002</v>
      </c>
      <c r="F1069" s="25">
        <v>7.0833329999999997</v>
      </c>
      <c r="G1069" s="25">
        <v>-57.520659999999999</v>
      </c>
      <c r="H1069" s="28">
        <v>350888216600</v>
      </c>
      <c r="I1069" s="51">
        <v>27.306480000000001</v>
      </c>
      <c r="J1069" s="51">
        <v>84.95384</v>
      </c>
      <c r="K1069" s="28">
        <v>4226.5</v>
      </c>
      <c r="L1069" s="28">
        <v>55856950</v>
      </c>
      <c r="M1069" s="51">
        <v>7.0643210555250135</v>
      </c>
      <c r="N1069" s="51">
        <v>0.75110931273155668</v>
      </c>
      <c r="O1069" s="51">
        <v>0.41298049999999997</v>
      </c>
      <c r="P1069" s="30">
        <v>461947.62285099999</v>
      </c>
      <c r="Q1069" s="27" t="s">
        <v>2001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2001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2001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4748</v>
      </c>
      <c r="AI1069" s="25">
        <v>20.083483779164464</v>
      </c>
      <c r="AJ1069" s="25">
        <v>18.381955146699518</v>
      </c>
      <c r="AK1069" s="25" t="s">
        <v>4748</v>
      </c>
      <c r="AL1069" s="25">
        <v>33.269979892181986</v>
      </c>
      <c r="AM1069" s="25">
        <v>24.369383866583007</v>
      </c>
      <c r="AN1069" s="49">
        <v>33.878790482374534</v>
      </c>
      <c r="AO1069" s="49">
        <v>41.948043454743633</v>
      </c>
      <c r="AP1069" s="49">
        <v>42.295507633859884</v>
      </c>
      <c r="AQ1069" s="49">
        <v>58.196460233293138</v>
      </c>
      <c r="AR1069" s="49">
        <v>32.97067384749991</v>
      </c>
      <c r="AS1069" s="49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62">
        <v>1067</v>
      </c>
      <c r="B1070" s="3" t="s">
        <v>230</v>
      </c>
      <c r="C1070" s="3" t="s">
        <v>1</v>
      </c>
      <c r="D1070" s="28">
        <v>29900</v>
      </c>
      <c r="E1070" s="25">
        <v>1.3559319999999999</v>
      </c>
      <c r="F1070" s="25">
        <v>16.342410000000001</v>
      </c>
      <c r="G1070" s="25">
        <v>30</v>
      </c>
      <c r="H1070" s="28">
        <v>448006620100</v>
      </c>
      <c r="I1070" s="51">
        <v>14.983499999999999</v>
      </c>
      <c r="J1070" s="51">
        <v>49.449890000000003</v>
      </c>
      <c r="K1070" s="28">
        <v>3597</v>
      </c>
      <c r="L1070" s="28">
        <v>99395900</v>
      </c>
      <c r="M1070" s="51">
        <v>8.9417448686178442</v>
      </c>
      <c r="N1070" s="51">
        <v>1.24127988909284</v>
      </c>
      <c r="O1070" s="51">
        <v>0.52096019999999998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9">
        <v>5.0969845617964138</v>
      </c>
      <c r="AO1070" s="49">
        <v>5.5470871587923192</v>
      </c>
      <c r="AP1070" s="49">
        <v>5.9663818801091173</v>
      </c>
      <c r="AQ1070" s="49">
        <v>113.21463783488186</v>
      </c>
      <c r="AR1070" s="49">
        <v>98.668478810521719</v>
      </c>
      <c r="AS1070" s="49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62">
        <v>1068</v>
      </c>
      <c r="B1071" s="3" t="s">
        <v>3462</v>
      </c>
      <c r="C1071" s="3" t="s">
        <v>2176</v>
      </c>
      <c r="D1071" s="28">
        <v>900</v>
      </c>
      <c r="E1071" s="25">
        <v>0</v>
      </c>
      <c r="F1071" s="25">
        <v>-18.181819999999998</v>
      </c>
      <c r="G1071" s="25">
        <v>-40</v>
      </c>
      <c r="H1071" s="28">
        <v>1698840000</v>
      </c>
      <c r="I1071" s="51">
        <v>1.8875999999999999</v>
      </c>
      <c r="J1071" s="51">
        <v>95.134039999999999</v>
      </c>
      <c r="K1071" s="28">
        <v>5</v>
      </c>
      <c r="L1071" s="28">
        <v>4500</v>
      </c>
      <c r="M1071" s="51">
        <v>0.45271629778672035</v>
      </c>
      <c r="N1071" s="51">
        <v>0.16230655362660421</v>
      </c>
      <c r="O1071" s="51" t="s">
        <v>4942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9">
        <v>-74.778068456373489</v>
      </c>
      <c r="AO1071" s="49">
        <v>-36.324142851991766</v>
      </c>
      <c r="AP1071" s="49">
        <v>26.411829686691902</v>
      </c>
      <c r="AQ1071" s="49">
        <v>0</v>
      </c>
      <c r="AR1071" s="49">
        <v>248.38765361925564</v>
      </c>
      <c r="AS1071" s="49">
        <v>109.21027520491609</v>
      </c>
      <c r="AT1071" s="28">
        <v>0</v>
      </c>
      <c r="AU1071" s="28">
        <v>0</v>
      </c>
      <c r="AV1071" s="28" t="s">
        <v>4748</v>
      </c>
    </row>
    <row r="1072" spans="1:48" x14ac:dyDescent="0.25">
      <c r="A1072" s="162">
        <v>1069</v>
      </c>
      <c r="B1072" s="3" t="s">
        <v>231</v>
      </c>
      <c r="C1072" s="3" t="s">
        <v>1</v>
      </c>
      <c r="D1072" s="28">
        <v>26000</v>
      </c>
      <c r="E1072" s="25">
        <v>8.3333329999999997</v>
      </c>
      <c r="F1072" s="25">
        <v>16.071429999999999</v>
      </c>
      <c r="G1072" s="25">
        <v>2.3622049999999999</v>
      </c>
      <c r="H1072" s="28">
        <v>220418640000</v>
      </c>
      <c r="I1072" s="51">
        <v>8.4776399999999992</v>
      </c>
      <c r="J1072" s="51">
        <v>29.470230000000001</v>
      </c>
      <c r="K1072" s="28">
        <v>1812.5</v>
      </c>
      <c r="L1072" s="28">
        <v>46024900</v>
      </c>
      <c r="M1072" s="51">
        <v>21.222287875274329</v>
      </c>
      <c r="N1072" s="51">
        <v>1.1378582080068511</v>
      </c>
      <c r="O1072" s="51">
        <v>0.31002459999999998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9">
        <v>28.044192312795701</v>
      </c>
      <c r="AO1072" s="49">
        <v>29.68165910558902</v>
      </c>
      <c r="AP1072" s="49">
        <v>22.789482176696207</v>
      </c>
      <c r="AQ1072" s="49">
        <v>0</v>
      </c>
      <c r="AR1072" s="49">
        <v>0</v>
      </c>
      <c r="AS1072" s="49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62">
        <v>1070</v>
      </c>
      <c r="B1073" s="3" t="s">
        <v>552</v>
      </c>
      <c r="C1073" s="3" t="s">
        <v>694</v>
      </c>
      <c r="D1073" s="28">
        <v>8900</v>
      </c>
      <c r="E1073" s="25">
        <v>17.105260000000001</v>
      </c>
      <c r="F1073" s="25">
        <v>14.10256</v>
      </c>
      <c r="G1073" s="25">
        <v>27.142859999999999</v>
      </c>
      <c r="H1073" s="28">
        <v>97899955500</v>
      </c>
      <c r="I1073" s="51">
        <v>11</v>
      </c>
      <c r="J1073" s="51">
        <v>32.725360000000002</v>
      </c>
      <c r="K1073" s="28">
        <v>10565</v>
      </c>
      <c r="L1073" s="28">
        <v>95043500</v>
      </c>
      <c r="M1073" s="51">
        <v>4.6629805892430429</v>
      </c>
      <c r="N1073" s="51">
        <v>0.62312215735377452</v>
      </c>
      <c r="O1073" s="51" t="s">
        <v>4942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9">
        <v>14.439751915724109</v>
      </c>
      <c r="AO1073" s="49">
        <v>11.897928080236541</v>
      </c>
      <c r="AP1073" s="49">
        <v>7.9814164435328294</v>
      </c>
      <c r="AQ1073" s="49">
        <v>98.703507469149784</v>
      </c>
      <c r="AR1073" s="49">
        <v>190.13854228315387</v>
      </c>
      <c r="AS1073" s="49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62">
        <v>1071</v>
      </c>
      <c r="B1074" s="3" t="s">
        <v>553</v>
      </c>
      <c r="C1074" s="3" t="s">
        <v>694</v>
      </c>
      <c r="D1074" s="6">
        <v>3600</v>
      </c>
      <c r="E1074" s="171">
        <v>12.5</v>
      </c>
      <c r="F1074" s="171">
        <v>-28</v>
      </c>
      <c r="G1074" s="171">
        <v>2.8571430000000002</v>
      </c>
      <c r="H1074" s="6">
        <v>136220400000</v>
      </c>
      <c r="I1074" s="154">
        <v>37.838999999999999</v>
      </c>
      <c r="J1074" s="154">
        <v>21.285450000000001</v>
      </c>
      <c r="K1074" s="6">
        <v>145</v>
      </c>
      <c r="L1074" s="6">
        <v>490500</v>
      </c>
      <c r="M1074" s="154">
        <v>5.0084626184252032</v>
      </c>
      <c r="N1074" s="154">
        <v>0.29563397962873278</v>
      </c>
      <c r="O1074" s="154">
        <v>0.1270743</v>
      </c>
      <c r="P1074" s="172">
        <v>321230.31536399998</v>
      </c>
      <c r="Q1074" s="168">
        <v>-6.1505048584824529E-2</v>
      </c>
      <c r="R1074" s="172">
        <v>225073.01372799999</v>
      </c>
      <c r="S1074" s="168">
        <v>-0.29934068186260687</v>
      </c>
      <c r="T1074" s="172">
        <v>452111.62236400001</v>
      </c>
      <c r="U1074" s="168">
        <v>1.0087331434161868</v>
      </c>
      <c r="V1074" s="172">
        <v>-5033.7999090000003</v>
      </c>
      <c r="W1074" s="173">
        <v>-1.2274991920796841</v>
      </c>
      <c r="X1074" s="172">
        <v>-3702.4451600000002</v>
      </c>
      <c r="Y1074" s="173">
        <v>-0.26448304920099275</v>
      </c>
      <c r="Z1074" s="172">
        <v>9154.2231520000005</v>
      </c>
      <c r="AA1074" s="173">
        <v>-3.4724804166984611</v>
      </c>
      <c r="AB1074" s="172">
        <v>-258</v>
      </c>
      <c r="AC1074" s="168">
        <v>-1.2275132275132274</v>
      </c>
      <c r="AD1074" s="172">
        <v>-190</v>
      </c>
      <c r="AE1074" s="168">
        <v>-0.26356589147286824</v>
      </c>
      <c r="AF1074" s="172">
        <v>469</v>
      </c>
      <c r="AG1074" s="168">
        <v>-3.4684210526315788</v>
      </c>
      <c r="AH1074" s="171">
        <v>-0.93467253545782247</v>
      </c>
      <c r="AI1074" s="171">
        <v>-0.67994201661269393</v>
      </c>
      <c r="AJ1074" s="171">
        <v>1.1777860289334019</v>
      </c>
      <c r="AK1074" s="171">
        <v>-1.7866241779158951</v>
      </c>
      <c r="AL1074" s="171">
        <v>-1.3761167231080538</v>
      </c>
      <c r="AM1074" s="171">
        <v>3.3825551072123829</v>
      </c>
      <c r="AN1074" s="170">
        <v>5.9171462729044055</v>
      </c>
      <c r="AO1074" s="170">
        <v>-0.17533406136238661</v>
      </c>
      <c r="AP1074" s="170">
        <v>7.0839641988266315</v>
      </c>
      <c r="AQ1074" s="170">
        <v>49.665697549833702</v>
      </c>
      <c r="AR1074" s="170">
        <v>81.073075443423676</v>
      </c>
      <c r="AS1074" s="170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62">
        <v>1072</v>
      </c>
      <c r="B1075" s="3" t="s">
        <v>554</v>
      </c>
      <c r="C1075" s="3" t="s">
        <v>694</v>
      </c>
      <c r="D1075" s="28">
        <v>3700</v>
      </c>
      <c r="E1075" s="25">
        <v>37.037039999999998</v>
      </c>
      <c r="F1075" s="25">
        <v>2.7777780000000001</v>
      </c>
      <c r="G1075" s="25">
        <v>37.037039999999998</v>
      </c>
      <c r="H1075" s="28">
        <v>51392900100</v>
      </c>
      <c r="I1075" s="51">
        <v>13.88997</v>
      </c>
      <c r="J1075" s="51">
        <v>53.664439999999999</v>
      </c>
      <c r="K1075" s="28">
        <v>12846</v>
      </c>
      <c r="L1075" s="28">
        <v>36798500</v>
      </c>
      <c r="M1075" s="51" t="s">
        <v>4942</v>
      </c>
      <c r="N1075" s="51">
        <v>0.33523784644345739</v>
      </c>
      <c r="O1075" s="51">
        <v>0.86702219999999997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9">
        <v>47.003036874440731</v>
      </c>
      <c r="AO1075" s="49">
        <v>43.351067089069105</v>
      </c>
      <c r="AP1075" s="49">
        <v>11.542821982690111</v>
      </c>
      <c r="AQ1075" s="49">
        <v>67.002645928384709</v>
      </c>
      <c r="AR1075" s="49">
        <v>41.862359479578636</v>
      </c>
      <c r="AS1075" s="49">
        <v>26.638254197962823</v>
      </c>
      <c r="AT1075" s="28">
        <v>0</v>
      </c>
      <c r="AU1075" s="28" t="s">
        <v>4748</v>
      </c>
      <c r="AV1075" s="28">
        <v>0</v>
      </c>
    </row>
    <row r="1076" spans="1:48" x14ac:dyDescent="0.25">
      <c r="A1076" s="162">
        <v>1073</v>
      </c>
      <c r="B1076" s="3" t="s">
        <v>3465</v>
      </c>
      <c r="C1076" s="3" t="s">
        <v>2176</v>
      </c>
      <c r="D1076" s="28" t="s">
        <v>4942</v>
      </c>
      <c r="E1076" s="25" t="s">
        <v>4942</v>
      </c>
      <c r="F1076" s="25" t="s">
        <v>4942</v>
      </c>
      <c r="G1076" s="25" t="s">
        <v>4942</v>
      </c>
      <c r="H1076" s="28" t="s">
        <v>4942</v>
      </c>
      <c r="I1076" s="51">
        <v>4.0647000000000002</v>
      </c>
      <c r="J1076" s="51">
        <v>89.511870000000002</v>
      </c>
      <c r="K1076" s="28" t="s">
        <v>4942</v>
      </c>
      <c r="L1076" s="28" t="s">
        <v>4942</v>
      </c>
      <c r="M1076" s="51" t="s">
        <v>4942</v>
      </c>
      <c r="N1076" s="51" t="s">
        <v>4942</v>
      </c>
      <c r="O1076" s="51" t="s">
        <v>4942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4748</v>
      </c>
      <c r="AL1076" s="25" t="s">
        <v>4748</v>
      </c>
      <c r="AM1076" s="25" t="s">
        <v>4748</v>
      </c>
      <c r="AN1076" s="49">
        <v>19.641587568928522</v>
      </c>
      <c r="AO1076" s="49">
        <v>9.4036564357965258</v>
      </c>
      <c r="AP1076" s="49">
        <v>7.9380442802691631</v>
      </c>
      <c r="AQ1076" s="49" t="s">
        <v>4748</v>
      </c>
      <c r="AR1076" s="49" t="s">
        <v>4748</v>
      </c>
      <c r="AS1076" s="49" t="s">
        <v>4748</v>
      </c>
      <c r="AT1076" s="28">
        <v>0</v>
      </c>
      <c r="AU1076" s="28">
        <v>0</v>
      </c>
      <c r="AV1076" s="28">
        <v>0</v>
      </c>
    </row>
    <row r="1077" spans="1:48" x14ac:dyDescent="0.25">
      <c r="A1077" s="162">
        <v>1074</v>
      </c>
      <c r="B1077" s="3" t="s">
        <v>555</v>
      </c>
      <c r="C1077" s="3" t="s">
        <v>1</v>
      </c>
      <c r="D1077" s="28">
        <v>7200</v>
      </c>
      <c r="E1077" s="25">
        <v>-1.6393439999999999</v>
      </c>
      <c r="F1077" s="25">
        <v>-5.2631579999999998</v>
      </c>
      <c r="G1077" s="25">
        <v>-26.277509999999999</v>
      </c>
      <c r="H1077" s="28">
        <v>2442394699200</v>
      </c>
      <c r="I1077" s="51">
        <v>339.22149999999999</v>
      </c>
      <c r="J1077" s="51">
        <v>69.421970000000002</v>
      </c>
      <c r="K1077" s="28">
        <v>1390036</v>
      </c>
      <c r="L1077" s="28">
        <v>10140900000</v>
      </c>
      <c r="M1077" s="51">
        <v>7.9094152625473821</v>
      </c>
      <c r="N1077" s="51">
        <v>0.57991291000774126</v>
      </c>
      <c r="O1077" s="51">
        <v>1.1466529999999999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9">
        <v>11.541021198456125</v>
      </c>
      <c r="AO1077" s="49">
        <v>37.148185376242694</v>
      </c>
      <c r="AP1077" s="49">
        <v>30.111898609985122</v>
      </c>
      <c r="AQ1077" s="49">
        <v>18.283741014976876</v>
      </c>
      <c r="AR1077" s="49">
        <v>39.195880344818406</v>
      </c>
      <c r="AS1077" s="49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62">
        <v>1075</v>
      </c>
      <c r="B1078" s="3" t="s">
        <v>4892</v>
      </c>
      <c r="C1078" s="3" t="s">
        <v>1</v>
      </c>
      <c r="D1078" s="28">
        <v>162000</v>
      </c>
      <c r="E1078" s="25">
        <v>1.25</v>
      </c>
      <c r="F1078" s="25">
        <v>12.5</v>
      </c>
      <c r="G1078" s="25">
        <v>-5.7591619999999999</v>
      </c>
      <c r="H1078" s="28">
        <v>8097683400000</v>
      </c>
      <c r="I1078" s="51">
        <v>49.985699999999994</v>
      </c>
      <c r="J1078" s="51">
        <v>99.113950000000003</v>
      </c>
      <c r="K1078" s="28">
        <v>16671</v>
      </c>
      <c r="L1078" s="28">
        <v>2673050000</v>
      </c>
      <c r="M1078" s="51">
        <v>20.995334370139968</v>
      </c>
      <c r="N1078" s="51">
        <v>10.86442117297055</v>
      </c>
      <c r="O1078" s="51">
        <v>0.75056250000000002</v>
      </c>
      <c r="P1078" s="30" t="s">
        <v>4748</v>
      </c>
      <c r="Q1078" s="27" t="s">
        <v>2001</v>
      </c>
      <c r="R1078" s="30">
        <v>495913.07574200002</v>
      </c>
      <c r="S1078" s="27" t="s">
        <v>2001</v>
      </c>
      <c r="T1078" s="30">
        <v>588317.32122599997</v>
      </c>
      <c r="U1078" s="27">
        <v>0.1863315367229266</v>
      </c>
      <c r="V1078" s="30" t="s">
        <v>4748</v>
      </c>
      <c r="W1078" s="32" t="s">
        <v>2001</v>
      </c>
      <c r="X1078" s="30">
        <v>245225.841507</v>
      </c>
      <c r="Y1078" s="32" t="s">
        <v>2001</v>
      </c>
      <c r="Z1078" s="30">
        <v>344461.153704</v>
      </c>
      <c r="AA1078" s="32">
        <v>0.404669065817712</v>
      </c>
      <c r="AB1078" s="30" t="s">
        <v>4748</v>
      </c>
      <c r="AC1078" s="27" t="s">
        <v>2001</v>
      </c>
      <c r="AD1078" s="30">
        <v>5143</v>
      </c>
      <c r="AE1078" s="27" t="s">
        <v>2001</v>
      </c>
      <c r="AF1078" s="30">
        <v>6515</v>
      </c>
      <c r="AG1078" s="27">
        <v>0.26677036748979194</v>
      </c>
      <c r="AH1078" s="25" t="s">
        <v>4748</v>
      </c>
      <c r="AI1078" s="25" t="s">
        <v>4748</v>
      </c>
      <c r="AJ1078" s="25">
        <v>35.207096389476042</v>
      </c>
      <c r="AK1078" s="25" t="s">
        <v>4748</v>
      </c>
      <c r="AL1078" s="25" t="s">
        <v>4748</v>
      </c>
      <c r="AM1078" s="25">
        <v>40.843093994094673</v>
      </c>
      <c r="AN1078" s="49" t="s">
        <v>4748</v>
      </c>
      <c r="AO1078" s="49">
        <v>72.393761356027625</v>
      </c>
      <c r="AP1078" s="49">
        <v>76.977959781508758</v>
      </c>
      <c r="AQ1078" s="49" t="s">
        <v>4748</v>
      </c>
      <c r="AR1078" s="49">
        <v>15.644266091314895</v>
      </c>
      <c r="AS1078" s="49">
        <v>1.103829629053962</v>
      </c>
      <c r="AT1078" s="28" t="s">
        <v>4748</v>
      </c>
      <c r="AU1078" s="28" t="s">
        <v>4748</v>
      </c>
      <c r="AV1078" s="28">
        <v>3000</v>
      </c>
    </row>
    <row r="1079" spans="1:48" x14ac:dyDescent="0.25">
      <c r="A1079" s="162">
        <v>1076</v>
      </c>
      <c r="B1079" s="3" t="s">
        <v>3997</v>
      </c>
      <c r="C1079" s="3" t="s">
        <v>2176</v>
      </c>
      <c r="D1079" s="28" t="s">
        <v>4942</v>
      </c>
      <c r="E1079" s="25" t="s">
        <v>4942</v>
      </c>
      <c r="F1079" s="25" t="s">
        <v>4942</v>
      </c>
      <c r="G1079" s="25" t="s">
        <v>4942</v>
      </c>
      <c r="H1079" s="28" t="s">
        <v>4942</v>
      </c>
      <c r="I1079" s="51">
        <v>61.96893</v>
      </c>
      <c r="J1079" s="51">
        <v>100</v>
      </c>
      <c r="K1079" s="28" t="s">
        <v>4942</v>
      </c>
      <c r="L1079" s="28" t="s">
        <v>4942</v>
      </c>
      <c r="M1079" s="51" t="s">
        <v>4942</v>
      </c>
      <c r="N1079" s="51" t="s">
        <v>4942</v>
      </c>
      <c r="O1079" s="51" t="s">
        <v>4942</v>
      </c>
      <c r="P1079" s="30" t="s">
        <v>4748</v>
      </c>
      <c r="Q1079" s="27" t="s">
        <v>2001</v>
      </c>
      <c r="R1079" s="30">
        <v>448426.80003599997</v>
      </c>
      <c r="S1079" s="27" t="s">
        <v>2001</v>
      </c>
      <c r="T1079" s="30">
        <v>411351.21211399999</v>
      </c>
      <c r="U1079" s="27">
        <v>-8.2679242005659626E-2</v>
      </c>
      <c r="V1079" s="30" t="s">
        <v>4748</v>
      </c>
      <c r="W1079" s="32" t="s">
        <v>2001</v>
      </c>
      <c r="X1079" s="30">
        <v>33767.122324999997</v>
      </c>
      <c r="Y1079" s="32" t="s">
        <v>2001</v>
      </c>
      <c r="Z1079" s="30">
        <v>69693.437804999994</v>
      </c>
      <c r="AA1079" s="32">
        <v>1.0639436530663855</v>
      </c>
      <c r="AB1079" s="30" t="s">
        <v>4748</v>
      </c>
      <c r="AC1079" s="27" t="s">
        <v>2001</v>
      </c>
      <c r="AD1079" s="30">
        <v>545</v>
      </c>
      <c r="AE1079" s="27" t="s">
        <v>2001</v>
      </c>
      <c r="AF1079" s="30">
        <v>955.95</v>
      </c>
      <c r="AG1079" s="27">
        <v>0.7540366972477065</v>
      </c>
      <c r="AH1079" s="25" t="s">
        <v>4748</v>
      </c>
      <c r="AI1079" s="25" t="s">
        <v>4748</v>
      </c>
      <c r="AJ1079" s="25">
        <v>6.1201566341268601</v>
      </c>
      <c r="AK1079" s="25" t="s">
        <v>4748</v>
      </c>
      <c r="AL1079" s="25" t="s">
        <v>4748</v>
      </c>
      <c r="AM1079" s="25">
        <v>7.0276764115983585</v>
      </c>
      <c r="AN1079" s="49" t="s">
        <v>4748</v>
      </c>
      <c r="AO1079" s="49">
        <v>19.422558206603146</v>
      </c>
      <c r="AP1079" s="49">
        <v>17.676140663188121</v>
      </c>
      <c r="AQ1079" s="49" t="s">
        <v>4748</v>
      </c>
      <c r="AR1079" s="49">
        <v>1.6659864999830645</v>
      </c>
      <c r="AS1079" s="49">
        <v>0.67850707604390614</v>
      </c>
      <c r="AT1079" s="28" t="s">
        <v>4748</v>
      </c>
      <c r="AU1079" s="28" t="s">
        <v>4748</v>
      </c>
      <c r="AV1079" s="28">
        <v>0</v>
      </c>
    </row>
    <row r="1080" spans="1:48" x14ac:dyDescent="0.25">
      <c r="A1080" s="162">
        <v>1077</v>
      </c>
      <c r="B1080" s="3" t="s">
        <v>3468</v>
      </c>
      <c r="C1080" s="3" t="s">
        <v>2176</v>
      </c>
      <c r="D1080" s="6" t="s">
        <v>4942</v>
      </c>
      <c r="E1080" s="171" t="s">
        <v>4942</v>
      </c>
      <c r="F1080" s="171" t="s">
        <v>4942</v>
      </c>
      <c r="G1080" s="171" t="s">
        <v>4942</v>
      </c>
      <c r="H1080" s="6" t="s">
        <v>4942</v>
      </c>
      <c r="I1080" s="154">
        <v>5</v>
      </c>
      <c r="J1080" s="154">
        <v>22.97026</v>
      </c>
      <c r="K1080" s="6">
        <v>0</v>
      </c>
      <c r="L1080" s="6" t="s">
        <v>4942</v>
      </c>
      <c r="M1080" s="154" t="s">
        <v>4942</v>
      </c>
      <c r="N1080" s="154" t="s">
        <v>4942</v>
      </c>
      <c r="O1080" s="154" t="s">
        <v>4942</v>
      </c>
      <c r="P1080" s="172">
        <v>31363.795934999998</v>
      </c>
      <c r="Q1080" s="168">
        <v>-0.22248548190136452</v>
      </c>
      <c r="R1080" s="172" t="s">
        <v>4748</v>
      </c>
      <c r="S1080" s="168" t="s">
        <v>2001</v>
      </c>
      <c r="T1080" s="172" t="s">
        <v>4748</v>
      </c>
      <c r="U1080" s="168" t="s">
        <v>4748</v>
      </c>
      <c r="V1080" s="172">
        <v>-12580.58747</v>
      </c>
      <c r="W1080" s="173">
        <v>-0.61324145906430982</v>
      </c>
      <c r="X1080" s="172" t="s">
        <v>4748</v>
      </c>
      <c r="Y1080" s="173" t="s">
        <v>2001</v>
      </c>
      <c r="Z1080" s="172" t="s">
        <v>4748</v>
      </c>
      <c r="AA1080" s="173" t="s">
        <v>4748</v>
      </c>
      <c r="AB1080" s="172">
        <v>-2516</v>
      </c>
      <c r="AC1080" s="168">
        <v>-0.61328004918536738</v>
      </c>
      <c r="AD1080" s="172" t="s">
        <v>4748</v>
      </c>
      <c r="AE1080" s="168" t="s">
        <v>2001</v>
      </c>
      <c r="AF1080" s="172" t="s">
        <v>4748</v>
      </c>
      <c r="AG1080" s="168" t="s">
        <v>4748</v>
      </c>
      <c r="AH1080" s="171">
        <v>-6.3131803507610602</v>
      </c>
      <c r="AI1080" s="171" t="s">
        <v>4748</v>
      </c>
      <c r="AJ1080" s="171" t="s">
        <v>4748</v>
      </c>
      <c r="AK1080" s="171" t="s">
        <v>4748</v>
      </c>
      <c r="AL1080" s="171" t="s">
        <v>4748</v>
      </c>
      <c r="AM1080" s="171" t="s">
        <v>4748</v>
      </c>
      <c r="AN1080" s="170">
        <v>5.535348679088381</v>
      </c>
      <c r="AO1080" s="170" t="s">
        <v>4748</v>
      </c>
      <c r="AP1080" s="170" t="s">
        <v>4748</v>
      </c>
      <c r="AQ1080" s="170" t="s">
        <v>4748</v>
      </c>
      <c r="AR1080" s="170" t="s">
        <v>4748</v>
      </c>
      <c r="AS1080" s="170" t="s">
        <v>4748</v>
      </c>
      <c r="AT1080" s="6">
        <v>0</v>
      </c>
      <c r="AU1080" s="6" t="s">
        <v>4748</v>
      </c>
      <c r="AV1080" s="6" t="s">
        <v>4748</v>
      </c>
    </row>
    <row r="1081" spans="1:48" x14ac:dyDescent="0.25">
      <c r="A1081" s="162">
        <v>1078</v>
      </c>
      <c r="B1081" s="3" t="s">
        <v>556</v>
      </c>
      <c r="C1081" s="3" t="s">
        <v>694</v>
      </c>
      <c r="D1081" s="6">
        <v>6000</v>
      </c>
      <c r="E1081" s="171">
        <v>1.6949149999999999</v>
      </c>
      <c r="F1081" s="171">
        <v>7.1428570000000002</v>
      </c>
      <c r="G1081" s="171">
        <v>25</v>
      </c>
      <c r="H1081" s="6">
        <v>86541216000</v>
      </c>
      <c r="I1081" s="154">
        <v>14.423539999999999</v>
      </c>
      <c r="J1081" s="154">
        <v>58.538780000000003</v>
      </c>
      <c r="K1081" s="6">
        <v>540</v>
      </c>
      <c r="L1081" s="6">
        <v>3223000</v>
      </c>
      <c r="M1081" s="154">
        <v>86.444703945042363</v>
      </c>
      <c r="N1081" s="154">
        <v>0.41608890385124758</v>
      </c>
      <c r="O1081" s="154">
        <v>0.41831790000000002</v>
      </c>
      <c r="P1081" s="172">
        <v>689835.71068400005</v>
      </c>
      <c r="Q1081" s="168">
        <v>7.0688712895166317E-2</v>
      </c>
      <c r="R1081" s="172">
        <v>805608.27782800002</v>
      </c>
      <c r="S1081" s="168">
        <v>0.16782628871040428</v>
      </c>
      <c r="T1081" s="172">
        <v>702744.814014</v>
      </c>
      <c r="U1081" s="168">
        <v>-0.12768421904915145</v>
      </c>
      <c r="V1081" s="172">
        <v>9961.9010139999991</v>
      </c>
      <c r="W1081" s="173">
        <v>0.84640660123556932</v>
      </c>
      <c r="X1081" s="172">
        <v>9463.0510049999993</v>
      </c>
      <c r="Y1081" s="173">
        <v>-5.0075784561494752E-2</v>
      </c>
      <c r="Z1081" s="172">
        <v>4439.546335</v>
      </c>
      <c r="AA1081" s="173">
        <v>-0.53085465431241219</v>
      </c>
      <c r="AB1081" s="172">
        <v>691</v>
      </c>
      <c r="AC1081" s="168">
        <v>0.54932735426008961</v>
      </c>
      <c r="AD1081" s="172">
        <v>581</v>
      </c>
      <c r="AE1081" s="168">
        <v>-0.15918958031837915</v>
      </c>
      <c r="AF1081" s="172">
        <v>308</v>
      </c>
      <c r="AG1081" s="168">
        <v>-0.46987951807228917</v>
      </c>
      <c r="AH1081" s="171">
        <v>1.1361892152905573</v>
      </c>
      <c r="AI1081" s="171">
        <v>1.0618928576012376</v>
      </c>
      <c r="AJ1081" s="171">
        <v>0.54705866632582945</v>
      </c>
      <c r="AK1081" s="171">
        <v>4.6991745230066533</v>
      </c>
      <c r="AL1081" s="171">
        <v>3.9804835116991151</v>
      </c>
      <c r="AM1081" s="171">
        <v>2.1296827270236194</v>
      </c>
      <c r="AN1081" s="170">
        <v>12.306067849811154</v>
      </c>
      <c r="AO1081" s="170">
        <v>10.619710955386431</v>
      </c>
      <c r="AP1081" s="170">
        <v>5.9895659909005587</v>
      </c>
      <c r="AQ1081" s="170">
        <v>184.63579598539616</v>
      </c>
      <c r="AR1081" s="170">
        <v>181.57137904520343</v>
      </c>
      <c r="AS1081" s="170">
        <v>164.63225300494349</v>
      </c>
      <c r="AT1081" s="6">
        <v>600</v>
      </c>
      <c r="AU1081" s="6">
        <v>500</v>
      </c>
      <c r="AV1081" s="6" t="s">
        <v>4748</v>
      </c>
    </row>
    <row r="1082" spans="1:48" x14ac:dyDescent="0.25">
      <c r="A1082" s="162">
        <v>1079</v>
      </c>
      <c r="B1082" s="3" t="s">
        <v>3471</v>
      </c>
      <c r="C1082" s="3" t="s">
        <v>2176</v>
      </c>
      <c r="D1082" s="6">
        <v>2700</v>
      </c>
      <c r="E1082" s="171">
        <v>12.5</v>
      </c>
      <c r="F1082" s="171">
        <v>8</v>
      </c>
      <c r="G1082" s="171">
        <v>-6.8965519999999998</v>
      </c>
      <c r="H1082" s="6">
        <v>43198261200</v>
      </c>
      <c r="I1082" s="154">
        <v>15.999359999999999</v>
      </c>
      <c r="J1082" s="154">
        <v>43.886150000000001</v>
      </c>
      <c r="K1082" s="6">
        <v>2370</v>
      </c>
      <c r="L1082" s="6">
        <v>5970000</v>
      </c>
      <c r="M1082" s="154">
        <v>3.7396121883656508</v>
      </c>
      <c r="N1082" s="154">
        <v>0.1482664179427011</v>
      </c>
      <c r="O1082" s="154" t="s">
        <v>4942</v>
      </c>
      <c r="P1082" s="172">
        <v>825936.74881400005</v>
      </c>
      <c r="Q1082" s="168">
        <v>0.31869048919493781</v>
      </c>
      <c r="R1082" s="172">
        <v>465966.33208700002</v>
      </c>
      <c r="S1082" s="168">
        <v>-0.43583291001871249</v>
      </c>
      <c r="T1082" s="172" t="s">
        <v>4748</v>
      </c>
      <c r="U1082" s="168" t="s">
        <v>4748</v>
      </c>
      <c r="V1082" s="172">
        <v>7334.9050909999996</v>
      </c>
      <c r="W1082" s="173">
        <v>-0.41583862661804116</v>
      </c>
      <c r="X1082" s="172">
        <v>11548.472191000001</v>
      </c>
      <c r="Y1082" s="173">
        <v>0.57445420870817943</v>
      </c>
      <c r="Z1082" s="172" t="s">
        <v>4748</v>
      </c>
      <c r="AA1082" s="173" t="s">
        <v>4748</v>
      </c>
      <c r="AB1082" s="172">
        <v>458</v>
      </c>
      <c r="AC1082" s="168">
        <v>-0.41656050955414015</v>
      </c>
      <c r="AD1082" s="172">
        <v>722</v>
      </c>
      <c r="AE1082" s="168">
        <v>0.57641921397379914</v>
      </c>
      <c r="AF1082" s="172" t="s">
        <v>4748</v>
      </c>
      <c r="AG1082" s="168" t="s">
        <v>4748</v>
      </c>
      <c r="AH1082" s="171">
        <v>0.50638723586676204</v>
      </c>
      <c r="AI1082" s="171">
        <v>0.73370369104400146</v>
      </c>
      <c r="AJ1082" s="171" t="s">
        <v>4748</v>
      </c>
      <c r="AK1082" s="171">
        <v>2.5172201490695314</v>
      </c>
      <c r="AL1082" s="171">
        <v>3.9657848684296733</v>
      </c>
      <c r="AM1082" s="171" t="s">
        <v>4748</v>
      </c>
      <c r="AN1082" s="170">
        <v>10.483148857988233</v>
      </c>
      <c r="AO1082" s="170">
        <v>27.80455730668757</v>
      </c>
      <c r="AP1082" s="170" t="s">
        <v>4748</v>
      </c>
      <c r="AQ1082" s="170">
        <v>284.53709440703261</v>
      </c>
      <c r="AR1082" s="170">
        <v>309.54652116662282</v>
      </c>
      <c r="AS1082" s="170" t="s">
        <v>4748</v>
      </c>
      <c r="AT1082" s="6">
        <v>0</v>
      </c>
      <c r="AU1082" s="6" t="s">
        <v>4748</v>
      </c>
      <c r="AV1082" s="6" t="s">
        <v>4748</v>
      </c>
    </row>
    <row r="1083" spans="1:48" x14ac:dyDescent="0.25">
      <c r="A1083" s="162">
        <v>1080</v>
      </c>
      <c r="B1083" s="3" t="s">
        <v>557</v>
      </c>
      <c r="C1083" s="3" t="s">
        <v>694</v>
      </c>
      <c r="D1083" s="28">
        <v>6000</v>
      </c>
      <c r="E1083" s="25">
        <v>-7.6923079999999997</v>
      </c>
      <c r="F1083" s="25">
        <v>-9.0909089999999999</v>
      </c>
      <c r="G1083" s="25">
        <v>-31.034479999999999</v>
      </c>
      <c r="H1083" s="28">
        <v>61800000000.000008</v>
      </c>
      <c r="I1083" s="51">
        <v>10.299999999999999</v>
      </c>
      <c r="J1083" s="51">
        <v>33.876750000000001</v>
      </c>
      <c r="K1083" s="28">
        <v>405</v>
      </c>
      <c r="L1083" s="28">
        <v>2609000</v>
      </c>
      <c r="M1083" s="51">
        <v>4.2757657515917948</v>
      </c>
      <c r="N1083" s="51">
        <v>0.34892946674769637</v>
      </c>
      <c r="O1083" s="51">
        <v>0.4696978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9">
        <v>13.571538059612188</v>
      </c>
      <c r="AO1083" s="49">
        <v>16.404278872704836</v>
      </c>
      <c r="AP1083" s="49">
        <v>16.203246431903807</v>
      </c>
      <c r="AQ1083" s="49">
        <v>320.08382219414619</v>
      </c>
      <c r="AR1083" s="49">
        <v>374.91820346568795</v>
      </c>
      <c r="AS1083" s="49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62">
        <v>1081</v>
      </c>
      <c r="B1084" s="3" t="s">
        <v>558</v>
      </c>
      <c r="C1084" s="3" t="s">
        <v>694</v>
      </c>
      <c r="D1084" s="28">
        <v>6200</v>
      </c>
      <c r="E1084" s="25">
        <v>0</v>
      </c>
      <c r="F1084" s="25">
        <v>3.3333330000000001</v>
      </c>
      <c r="G1084" s="25">
        <v>-22.5</v>
      </c>
      <c r="H1084" s="28">
        <v>161199057600.00003</v>
      </c>
      <c r="I1084" s="51">
        <v>25.999849999999999</v>
      </c>
      <c r="J1084" s="51">
        <v>35.834969999999998</v>
      </c>
      <c r="K1084" s="28">
        <v>7878</v>
      </c>
      <c r="L1084" s="28">
        <v>48180500</v>
      </c>
      <c r="M1084" s="51">
        <v>9.7637795275590555</v>
      </c>
      <c r="N1084" s="51">
        <v>0.3328993723980434</v>
      </c>
      <c r="O1084" s="51">
        <v>0.47919650000000003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9">
        <v>9.5672700797259544</v>
      </c>
      <c r="AO1084" s="49">
        <v>11.955033799999503</v>
      </c>
      <c r="AP1084" s="49">
        <v>6.1342080740779519</v>
      </c>
      <c r="AQ1084" s="49">
        <v>195.73473250031284</v>
      </c>
      <c r="AR1084" s="49">
        <v>183.51112293846055</v>
      </c>
      <c r="AS1084" s="49">
        <v>119.23910555943702</v>
      </c>
      <c r="AT1084" s="28">
        <v>1000</v>
      </c>
      <c r="AU1084" s="28">
        <v>0</v>
      </c>
      <c r="AV1084" s="28" t="s">
        <v>4748</v>
      </c>
    </row>
    <row r="1085" spans="1:48" x14ac:dyDescent="0.25">
      <c r="A1085" s="162">
        <v>1082</v>
      </c>
      <c r="B1085" s="3" t="s">
        <v>559</v>
      </c>
      <c r="C1085" s="3" t="s">
        <v>694</v>
      </c>
      <c r="D1085" s="6">
        <v>3500</v>
      </c>
      <c r="E1085" s="171">
        <v>-7.8947370000000001</v>
      </c>
      <c r="F1085" s="171">
        <v>-12.5</v>
      </c>
      <c r="G1085" s="171">
        <v>-41.666670000000003</v>
      </c>
      <c r="H1085" s="6">
        <v>121700638500</v>
      </c>
      <c r="I1085" s="154">
        <v>34.771609999999995</v>
      </c>
      <c r="J1085" s="154">
        <v>34.925069999999998</v>
      </c>
      <c r="K1085" s="6">
        <v>26958.9</v>
      </c>
      <c r="L1085" s="6">
        <v>101883000</v>
      </c>
      <c r="M1085" s="154">
        <v>13.791714004426368</v>
      </c>
      <c r="N1085" s="154">
        <v>0.26178639257654052</v>
      </c>
      <c r="O1085" s="154">
        <v>0.52832650000000003</v>
      </c>
      <c r="P1085" s="172">
        <v>1238934.3336499999</v>
      </c>
      <c r="Q1085" s="168">
        <v>-4.3507305129810714E-2</v>
      </c>
      <c r="R1085" s="172">
        <v>901403.62018800003</v>
      </c>
      <c r="S1085" s="168">
        <v>-0.27243632232517712</v>
      </c>
      <c r="T1085" s="172">
        <v>944790.08042400004</v>
      </c>
      <c r="U1085" s="168">
        <v>4.8132112257271806E-2</v>
      </c>
      <c r="V1085" s="172">
        <v>63642.830937999999</v>
      </c>
      <c r="W1085" s="173">
        <v>-0.10821471612908529</v>
      </c>
      <c r="X1085" s="172">
        <v>48562.729555999998</v>
      </c>
      <c r="Y1085" s="173">
        <v>-0.23694894082714257</v>
      </c>
      <c r="Z1085" s="172">
        <v>31500.541432000002</v>
      </c>
      <c r="AA1085" s="173">
        <v>-0.3513432683870204</v>
      </c>
      <c r="AB1085" s="172">
        <v>1715.001037</v>
      </c>
      <c r="AC1085" s="168">
        <v>-0.19065548041529023</v>
      </c>
      <c r="AD1085" s="172">
        <v>1279</v>
      </c>
      <c r="AE1085" s="168">
        <v>-0.25422785618992016</v>
      </c>
      <c r="AF1085" s="172">
        <v>906</v>
      </c>
      <c r="AG1085" s="168">
        <v>-0.29163408913213446</v>
      </c>
      <c r="AH1085" s="171">
        <v>4.7184692645104116</v>
      </c>
      <c r="AI1085" s="171">
        <v>3.4055064684005183</v>
      </c>
      <c r="AJ1085" s="171">
        <v>2.1512791924314194</v>
      </c>
      <c r="AK1085" s="171">
        <v>11.646031262260763</v>
      </c>
      <c r="AL1085" s="171">
        <v>8.7979463165306591</v>
      </c>
      <c r="AM1085" s="171">
        <v>6.3889540447624018</v>
      </c>
      <c r="AN1085" s="170">
        <v>17.987961176960798</v>
      </c>
      <c r="AO1085" s="170">
        <v>19.316055379130368</v>
      </c>
      <c r="AP1085" s="170">
        <v>16.245978485624779</v>
      </c>
      <c r="AQ1085" s="170">
        <v>99.085354076398801</v>
      </c>
      <c r="AR1085" s="170">
        <v>98.186106010017411</v>
      </c>
      <c r="AS1085" s="170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62">
        <v>1083</v>
      </c>
      <c r="B1086" s="3" t="s">
        <v>560</v>
      </c>
      <c r="C1086" s="3" t="s">
        <v>2176</v>
      </c>
      <c r="D1086" s="28">
        <v>3600</v>
      </c>
      <c r="E1086" s="25">
        <v>-2.7027030000000001</v>
      </c>
      <c r="F1086" s="25">
        <v>-5.2631579999999998</v>
      </c>
      <c r="G1086" s="25">
        <v>38.461539999999999</v>
      </c>
      <c r="H1086" s="28">
        <v>38160000000</v>
      </c>
      <c r="I1086" s="51">
        <v>10.6</v>
      </c>
      <c r="J1086" s="51">
        <v>44.364150000000002</v>
      </c>
      <c r="K1086" s="28">
        <v>11375</v>
      </c>
      <c r="L1086" s="28">
        <v>42240500</v>
      </c>
      <c r="M1086" s="51" t="s">
        <v>4942</v>
      </c>
      <c r="N1086" s="51">
        <v>0.32582451048881167</v>
      </c>
      <c r="O1086" s="51">
        <v>0.28807129999999997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9">
        <v>9.9061906325540008</v>
      </c>
      <c r="AO1086" s="49">
        <v>7.407622608898901</v>
      </c>
      <c r="AP1086" s="49">
        <v>11.497302124097219</v>
      </c>
      <c r="AQ1086" s="49">
        <v>67.374945180081355</v>
      </c>
      <c r="AR1086" s="49">
        <v>100.06439665514908</v>
      </c>
      <c r="AS1086" s="49">
        <v>42.119085233026475</v>
      </c>
      <c r="AT1086" s="28">
        <v>0</v>
      </c>
      <c r="AU1086" s="28">
        <v>0</v>
      </c>
      <c r="AV1086" s="28" t="s">
        <v>4748</v>
      </c>
    </row>
    <row r="1087" spans="1:48" x14ac:dyDescent="0.25">
      <c r="A1087" s="162">
        <v>1084</v>
      </c>
      <c r="B1087" s="3" t="s">
        <v>3474</v>
      </c>
      <c r="C1087" s="3" t="s">
        <v>2176</v>
      </c>
      <c r="D1087" s="28">
        <v>600</v>
      </c>
      <c r="E1087" s="25">
        <v>20</v>
      </c>
      <c r="F1087" s="25">
        <v>50</v>
      </c>
      <c r="G1087" s="25">
        <v>100</v>
      </c>
      <c r="H1087" s="28">
        <v>1680000000</v>
      </c>
      <c r="I1087" s="51">
        <v>2.8</v>
      </c>
      <c r="J1087" s="51">
        <v>50.61786</v>
      </c>
      <c r="K1087" s="28">
        <v>50</v>
      </c>
      <c r="L1087" s="28">
        <v>30000</v>
      </c>
      <c r="M1087" s="51" t="s">
        <v>4942</v>
      </c>
      <c r="N1087" s="51" t="s">
        <v>4942</v>
      </c>
      <c r="O1087" s="51" t="s">
        <v>4942</v>
      </c>
      <c r="P1087" s="30" t="s">
        <v>4748</v>
      </c>
      <c r="Q1087" s="27" t="s">
        <v>2001</v>
      </c>
      <c r="R1087" s="30" t="s">
        <v>4748</v>
      </c>
      <c r="S1087" s="27" t="s">
        <v>2001</v>
      </c>
      <c r="T1087" s="30" t="s">
        <v>4748</v>
      </c>
      <c r="U1087" s="27" t="s">
        <v>4748</v>
      </c>
      <c r="V1087" s="30" t="s">
        <v>4748</v>
      </c>
      <c r="W1087" s="32" t="s">
        <v>2001</v>
      </c>
      <c r="X1087" s="30" t="s">
        <v>4748</v>
      </c>
      <c r="Y1087" s="32" t="s">
        <v>2001</v>
      </c>
      <c r="Z1087" s="30" t="s">
        <v>4748</v>
      </c>
      <c r="AA1087" s="32" t="s">
        <v>4748</v>
      </c>
      <c r="AB1087" s="30" t="s">
        <v>4748</v>
      </c>
      <c r="AC1087" s="27" t="s">
        <v>2001</v>
      </c>
      <c r="AD1087" s="30" t="s">
        <v>4748</v>
      </c>
      <c r="AE1087" s="27" t="s">
        <v>2001</v>
      </c>
      <c r="AF1087" s="30" t="s">
        <v>4748</v>
      </c>
      <c r="AG1087" s="27" t="s">
        <v>4748</v>
      </c>
      <c r="AH1087" s="25" t="s">
        <v>4748</v>
      </c>
      <c r="AI1087" s="25" t="s">
        <v>4748</v>
      </c>
      <c r="AJ1087" s="25" t="s">
        <v>4748</v>
      </c>
      <c r="AK1087" s="25" t="s">
        <v>4748</v>
      </c>
      <c r="AL1087" s="25" t="s">
        <v>4748</v>
      </c>
      <c r="AM1087" s="25" t="s">
        <v>4748</v>
      </c>
      <c r="AN1087" s="49" t="s">
        <v>4748</v>
      </c>
      <c r="AO1087" s="49" t="s">
        <v>4748</v>
      </c>
      <c r="AP1087" s="49" t="s">
        <v>4748</v>
      </c>
      <c r="AQ1087" s="49" t="s">
        <v>4748</v>
      </c>
      <c r="AR1087" s="49" t="s">
        <v>4748</v>
      </c>
      <c r="AS1087" s="49" t="s">
        <v>4748</v>
      </c>
      <c r="AT1087" s="28" t="s">
        <v>4748</v>
      </c>
      <c r="AU1087" s="28" t="s">
        <v>4748</v>
      </c>
      <c r="AV1087" s="28" t="s">
        <v>4748</v>
      </c>
    </row>
    <row r="1088" spans="1:48" x14ac:dyDescent="0.25">
      <c r="A1088" s="162">
        <v>1085</v>
      </c>
      <c r="B1088" s="3" t="s">
        <v>561</v>
      </c>
      <c r="C1088" s="3" t="s">
        <v>694</v>
      </c>
      <c r="D1088" s="28">
        <v>6300</v>
      </c>
      <c r="E1088" s="25">
        <v>0</v>
      </c>
      <c r="F1088" s="25">
        <v>-1.5625</v>
      </c>
      <c r="G1088" s="25">
        <v>-22.22222</v>
      </c>
      <c r="H1088" s="28">
        <v>215674200000</v>
      </c>
      <c r="I1088" s="51">
        <v>34.234000000000002</v>
      </c>
      <c r="J1088" s="51">
        <v>41.171039999999998</v>
      </c>
      <c r="K1088" s="28">
        <v>15255.5</v>
      </c>
      <c r="L1088" s="28">
        <v>98380500</v>
      </c>
      <c r="M1088" s="51">
        <v>7.9972367845909664</v>
      </c>
      <c r="N1088" s="51">
        <v>0.3109656924245916</v>
      </c>
      <c r="O1088" s="51">
        <v>0.55620029999999998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9">
        <v>19.913987543970336</v>
      </c>
      <c r="AO1088" s="49">
        <v>27.337630776194356</v>
      </c>
      <c r="AP1088" s="49">
        <v>22.520368104740406</v>
      </c>
      <c r="AQ1088" s="49">
        <v>105.4432059134586</v>
      </c>
      <c r="AR1088" s="49">
        <v>95.00541139724163</v>
      </c>
      <c r="AS1088" s="49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62">
        <v>1086</v>
      </c>
      <c r="B1089" s="3" t="s">
        <v>562</v>
      </c>
      <c r="C1089" s="3" t="s">
        <v>694</v>
      </c>
      <c r="D1089" s="28">
        <v>2900</v>
      </c>
      <c r="E1089" s="25">
        <v>16</v>
      </c>
      <c r="F1089" s="25">
        <v>-48.214289999999998</v>
      </c>
      <c r="G1089" s="25">
        <v>3.5714290000000002</v>
      </c>
      <c r="H1089" s="28">
        <v>75997371000</v>
      </c>
      <c r="I1089" s="51">
        <v>26.20599</v>
      </c>
      <c r="J1089" s="51">
        <v>95.374020000000002</v>
      </c>
      <c r="K1089" s="28">
        <v>18515.45</v>
      </c>
      <c r="L1089" s="28">
        <v>51216500</v>
      </c>
      <c r="M1089" s="51" t="s">
        <v>4942</v>
      </c>
      <c r="N1089" s="51">
        <v>0.30068423444864922</v>
      </c>
      <c r="O1089" s="51">
        <v>0.1948917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9">
        <v>10.261761927376757</v>
      </c>
      <c r="AO1089" s="49">
        <v>-169.99564121321094</v>
      </c>
      <c r="AP1089" s="49">
        <v>38.375954260915002</v>
      </c>
      <c r="AQ1089" s="49">
        <v>56.374818673203542</v>
      </c>
      <c r="AR1089" s="49">
        <v>11.962814210371455</v>
      </c>
      <c r="AS1089" s="49">
        <v>10.859957663692427</v>
      </c>
      <c r="AT1089" s="28">
        <v>0</v>
      </c>
      <c r="AU1089" s="28" t="s">
        <v>4748</v>
      </c>
      <c r="AV1089" s="28" t="s">
        <v>4748</v>
      </c>
    </row>
    <row r="1090" spans="1:48" x14ac:dyDescent="0.25">
      <c r="A1090" s="162">
        <v>1087</v>
      </c>
      <c r="B1090" s="3" t="s">
        <v>3477</v>
      </c>
      <c r="C1090" s="3" t="s">
        <v>2176</v>
      </c>
      <c r="D1090" s="6" t="s">
        <v>4942</v>
      </c>
      <c r="E1090" s="171" t="s">
        <v>4942</v>
      </c>
      <c r="F1090" s="171" t="s">
        <v>4942</v>
      </c>
      <c r="G1090" s="171" t="s">
        <v>4942</v>
      </c>
      <c r="H1090" s="6" t="s">
        <v>4942</v>
      </c>
      <c r="I1090" s="154">
        <v>11</v>
      </c>
      <c r="J1090" s="154">
        <v>59.768180000000001</v>
      </c>
      <c r="K1090" s="6">
        <v>0</v>
      </c>
      <c r="L1090" s="6" t="s">
        <v>4942</v>
      </c>
      <c r="M1090" s="154" t="s">
        <v>4942</v>
      </c>
      <c r="N1090" s="154" t="s">
        <v>4942</v>
      </c>
      <c r="O1090" s="154" t="s">
        <v>4942</v>
      </c>
      <c r="P1090" s="172">
        <v>348856.90623199998</v>
      </c>
      <c r="Q1090" s="168">
        <v>0.46395439385270798</v>
      </c>
      <c r="R1090" s="172">
        <v>222928.25266100001</v>
      </c>
      <c r="S1090" s="168">
        <v>-0.36097509128070338</v>
      </c>
      <c r="T1090" s="172">
        <v>161169.91677400001</v>
      </c>
      <c r="U1090" s="168">
        <v>-0.27703234179524994</v>
      </c>
      <c r="V1090" s="172">
        <v>-21010.369692</v>
      </c>
      <c r="W1090" s="173">
        <v>0.10923994897506817</v>
      </c>
      <c r="X1090" s="172">
        <v>758.16806899999995</v>
      </c>
      <c r="Y1090" s="173">
        <v>-1.0360854225848621</v>
      </c>
      <c r="Z1090" s="172">
        <v>1429.896827</v>
      </c>
      <c r="AA1090" s="173">
        <v>0.88598924890887243</v>
      </c>
      <c r="AB1090" s="172">
        <v>-1910</v>
      </c>
      <c r="AC1090" s="168">
        <v>0.10917537746806039</v>
      </c>
      <c r="AD1090" s="172">
        <v>69</v>
      </c>
      <c r="AE1090" s="168">
        <v>-1.0361256544502617</v>
      </c>
      <c r="AF1090" s="172">
        <v>130</v>
      </c>
      <c r="AG1090" s="168">
        <v>0.88405797101449279</v>
      </c>
      <c r="AH1090" s="171">
        <v>-2.9419502889151619</v>
      </c>
      <c r="AI1090" s="171">
        <v>0.10032650657402536</v>
      </c>
      <c r="AJ1090" s="171">
        <v>0.22601339289354899</v>
      </c>
      <c r="AK1090" s="171" t="s">
        <v>4748</v>
      </c>
      <c r="AL1090" s="171" t="s">
        <v>4748</v>
      </c>
      <c r="AM1090" s="171" t="s">
        <v>4748</v>
      </c>
      <c r="AN1090" s="170">
        <v>4.937809736678755</v>
      </c>
      <c r="AO1090" s="170">
        <v>-3.7876137888363637</v>
      </c>
      <c r="AP1090" s="170">
        <v>15.411851931915299</v>
      </c>
      <c r="AQ1090" s="170" t="s">
        <v>4748</v>
      </c>
      <c r="AR1090" s="170" t="s">
        <v>4748</v>
      </c>
      <c r="AS1090" s="170" t="s">
        <v>4748</v>
      </c>
      <c r="AT1090" s="6">
        <v>0</v>
      </c>
      <c r="AU1090" s="6" t="s">
        <v>4748</v>
      </c>
      <c r="AV1090" s="6" t="s">
        <v>4748</v>
      </c>
    </row>
    <row r="1091" spans="1:48" x14ac:dyDescent="0.25">
      <c r="A1091" s="162">
        <v>1088</v>
      </c>
      <c r="B1091" s="3" t="s">
        <v>563</v>
      </c>
      <c r="C1091" s="3" t="s">
        <v>694</v>
      </c>
      <c r="D1091" s="28">
        <v>10700</v>
      </c>
      <c r="E1091" s="25">
        <v>-12.29508</v>
      </c>
      <c r="F1091" s="25">
        <v>-28.66667</v>
      </c>
      <c r="G1091" s="25">
        <v>-3.6036039999999998</v>
      </c>
      <c r="H1091" s="28">
        <v>27923233600</v>
      </c>
      <c r="I1091" s="51">
        <v>2.6096399999999997</v>
      </c>
      <c r="J1091" s="51">
        <v>36.301250000000003</v>
      </c>
      <c r="K1091" s="28">
        <v>235</v>
      </c>
      <c r="L1091" s="28">
        <v>2217500</v>
      </c>
      <c r="M1091" s="51">
        <v>7.9945028602892982</v>
      </c>
      <c r="N1091" s="51">
        <v>0.50210941275883891</v>
      </c>
      <c r="O1091" s="51" t="s">
        <v>4942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9">
        <v>28.110272239252776</v>
      </c>
      <c r="AO1091" s="49">
        <v>22.999273854152612</v>
      </c>
      <c r="AP1091" s="49">
        <v>19.438645849370129</v>
      </c>
      <c r="AQ1091" s="49">
        <v>5.462766308723654</v>
      </c>
      <c r="AR1091" s="49">
        <v>2.9225919857571907</v>
      </c>
      <c r="AS1091" s="49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62">
        <v>1089</v>
      </c>
      <c r="B1092" s="3" t="s">
        <v>564</v>
      </c>
      <c r="C1092" s="3" t="s">
        <v>694</v>
      </c>
      <c r="D1092" s="28">
        <v>3000</v>
      </c>
      <c r="E1092" s="25">
        <v>15.38462</v>
      </c>
      <c r="F1092" s="25">
        <v>87.5</v>
      </c>
      <c r="G1092" s="25">
        <v>100</v>
      </c>
      <c r="H1092" s="28">
        <v>48022002000</v>
      </c>
      <c r="I1092" s="51">
        <v>16.00733</v>
      </c>
      <c r="J1092" s="51">
        <v>69.958849999999998</v>
      </c>
      <c r="K1092" s="28">
        <v>191420</v>
      </c>
      <c r="L1092" s="28">
        <v>445697500</v>
      </c>
      <c r="M1092" s="51" t="s">
        <v>4942</v>
      </c>
      <c r="N1092" s="51">
        <v>0.33796133760775898</v>
      </c>
      <c r="O1092" s="51">
        <v>0.64886739999999998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9">
        <v>10.635045129819144</v>
      </c>
      <c r="AO1092" s="49">
        <v>22.255883659554343</v>
      </c>
      <c r="AP1092" s="49">
        <v>18.482438231438124</v>
      </c>
      <c r="AQ1092" s="49">
        <v>95.587941871138483</v>
      </c>
      <c r="AR1092" s="49">
        <v>118.84462459848723</v>
      </c>
      <c r="AS1092" s="49">
        <v>148.66000501717332</v>
      </c>
      <c r="AT1092" s="28">
        <v>0</v>
      </c>
      <c r="AU1092" s="28">
        <v>0</v>
      </c>
      <c r="AV1092" s="28" t="s">
        <v>4748</v>
      </c>
    </row>
    <row r="1093" spans="1:48" x14ac:dyDescent="0.25">
      <c r="A1093" s="162">
        <v>1090</v>
      </c>
      <c r="B1093" s="3" t="s">
        <v>565</v>
      </c>
      <c r="C1093" s="3" t="s">
        <v>694</v>
      </c>
      <c r="D1093" s="6">
        <v>2200</v>
      </c>
      <c r="E1093" s="171">
        <v>46.666670000000003</v>
      </c>
      <c r="F1093" s="171">
        <v>46.666670000000003</v>
      </c>
      <c r="G1093" s="171">
        <v>83.333330000000004</v>
      </c>
      <c r="H1093" s="6">
        <v>3852402400</v>
      </c>
      <c r="I1093" s="154">
        <v>1.7510899999999998</v>
      </c>
      <c r="J1093" s="154">
        <v>68.672979999999995</v>
      </c>
      <c r="K1093" s="6">
        <v>50</v>
      </c>
      <c r="L1093" s="6">
        <v>112000</v>
      </c>
      <c r="M1093" s="154" t="s">
        <v>4942</v>
      </c>
      <c r="N1093" s="154" t="s">
        <v>4942</v>
      </c>
      <c r="O1093" s="154" t="s">
        <v>4942</v>
      </c>
      <c r="P1093" s="172">
        <v>16356.515151</v>
      </c>
      <c r="Q1093" s="168">
        <v>-0.39140318718011657</v>
      </c>
      <c r="R1093" s="172">
        <v>8917.9650750000001</v>
      </c>
      <c r="S1093" s="168">
        <v>-0.45477597197990083</v>
      </c>
      <c r="T1093" s="172">
        <v>15949.929432999999</v>
      </c>
      <c r="U1093" s="168">
        <v>0.78851669622624077</v>
      </c>
      <c r="V1093" s="172">
        <v>-9776.8729530000001</v>
      </c>
      <c r="W1093" s="173">
        <v>-68.061479789460293</v>
      </c>
      <c r="X1093" s="172">
        <v>-4245.1450949999999</v>
      </c>
      <c r="Y1093" s="173">
        <v>-0.5657972528222952</v>
      </c>
      <c r="Z1093" s="172">
        <v>-234.16680299999999</v>
      </c>
      <c r="AA1093" s="173">
        <v>-0.94483891651293483</v>
      </c>
      <c r="AB1093" s="172">
        <v>-5583</v>
      </c>
      <c r="AC1093" s="168">
        <v>-68.265060240963862</v>
      </c>
      <c r="AD1093" s="172">
        <v>-2424</v>
      </c>
      <c r="AE1093" s="168">
        <v>-0.56582482536270828</v>
      </c>
      <c r="AF1093" s="172">
        <v>-133.733183</v>
      </c>
      <c r="AG1093" s="168">
        <v>-0.94482954496699678</v>
      </c>
      <c r="AH1093" s="171">
        <v>-12.847425510753819</v>
      </c>
      <c r="AI1093" s="171">
        <v>-6.5129505817482904</v>
      </c>
      <c r="AJ1093" s="171">
        <v>-0.35981895094466598</v>
      </c>
      <c r="AK1093" s="171">
        <v>-51.399269754598095</v>
      </c>
      <c r="AL1093" s="171">
        <v>-35.439010535027485</v>
      </c>
      <c r="AM1093" s="171">
        <v>-2.4044040107864326</v>
      </c>
      <c r="AN1093" s="170">
        <v>3.5163490370064276</v>
      </c>
      <c r="AO1093" s="170">
        <v>-11.786301910360407</v>
      </c>
      <c r="AP1093" s="170">
        <v>17.40156377279941</v>
      </c>
      <c r="AQ1093" s="170">
        <v>26.173622797383732</v>
      </c>
      <c r="AR1093" s="170">
        <v>21.707893282775302</v>
      </c>
      <c r="AS1093" s="170">
        <v>22.462477131056065</v>
      </c>
      <c r="AT1093" s="6">
        <v>0</v>
      </c>
      <c r="AU1093" s="6" t="s">
        <v>4748</v>
      </c>
      <c r="AV1093" s="6" t="s">
        <v>4748</v>
      </c>
    </row>
    <row r="1094" spans="1:48" x14ac:dyDescent="0.25">
      <c r="A1094" s="162">
        <v>1091</v>
      </c>
      <c r="B1094" s="3" t="s">
        <v>566</v>
      </c>
      <c r="C1094" s="3" t="s">
        <v>694</v>
      </c>
      <c r="D1094" s="28">
        <v>25000</v>
      </c>
      <c r="E1094" s="25">
        <v>4.6025099999999997</v>
      </c>
      <c r="F1094" s="25">
        <v>9.6491229999999995</v>
      </c>
      <c r="G1094" s="25">
        <v>-19.354839999999999</v>
      </c>
      <c r="H1094" s="28">
        <v>169999925000.00003</v>
      </c>
      <c r="I1094" s="51">
        <v>6.7999899999999993</v>
      </c>
      <c r="J1094" s="51">
        <v>62.417409999999997</v>
      </c>
      <c r="K1094" s="28">
        <v>720.05</v>
      </c>
      <c r="L1094" s="28">
        <v>18446500</v>
      </c>
      <c r="M1094" s="51">
        <v>4.4100421400500647</v>
      </c>
      <c r="N1094" s="51">
        <v>0.83439503732829834</v>
      </c>
      <c r="O1094" s="51" t="s">
        <v>4942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9">
        <v>8.9473757041651165</v>
      </c>
      <c r="AO1094" s="49">
        <v>13.054141186219216</v>
      </c>
      <c r="AP1094" s="49">
        <v>14.698406281710874</v>
      </c>
      <c r="AQ1094" s="49">
        <v>72.280005716784828</v>
      </c>
      <c r="AR1094" s="49">
        <v>129.68255643155854</v>
      </c>
      <c r="AS1094" s="49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62">
        <v>1092</v>
      </c>
      <c r="B1095" s="3" t="s">
        <v>567</v>
      </c>
      <c r="C1095" s="3" t="s">
        <v>2176</v>
      </c>
      <c r="D1095" s="28">
        <v>1500</v>
      </c>
      <c r="E1095" s="25">
        <v>15.38462</v>
      </c>
      <c r="F1095" s="25">
        <v>25</v>
      </c>
      <c r="G1095" s="25">
        <v>-16.66667</v>
      </c>
      <c r="H1095" s="28">
        <v>30809250000</v>
      </c>
      <c r="I1095" s="51">
        <v>20.5395</v>
      </c>
      <c r="J1095" s="51">
        <v>58.795059999999999</v>
      </c>
      <c r="K1095" s="28">
        <v>3160</v>
      </c>
      <c r="L1095" s="28">
        <v>3832500</v>
      </c>
      <c r="M1095" s="51" t="s">
        <v>4942</v>
      </c>
      <c r="N1095" s="51" t="s">
        <v>4942</v>
      </c>
      <c r="O1095" s="51">
        <v>0.70037280000000002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4748</v>
      </c>
      <c r="AN1095" s="49">
        <v>-2.2132009564030275</v>
      </c>
      <c r="AO1095" s="49">
        <v>-1318.1482434403247</v>
      </c>
      <c r="AP1095" s="49">
        <v>3.0654937805557281</v>
      </c>
      <c r="AQ1095" s="49">
        <v>38.353767440037714</v>
      </c>
      <c r="AR1095" s="49">
        <v>174.18655297904968</v>
      </c>
      <c r="AS1095" s="49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62">
        <v>1093</v>
      </c>
      <c r="B1096" s="3" t="s">
        <v>3480</v>
      </c>
      <c r="C1096" s="3" t="s">
        <v>2176</v>
      </c>
      <c r="D1096" s="28">
        <v>64500</v>
      </c>
      <c r="E1096" s="25">
        <v>0.15527949999999999</v>
      </c>
      <c r="F1096" s="25">
        <v>26.470590000000001</v>
      </c>
      <c r="G1096" s="25">
        <v>-15.354329999999999</v>
      </c>
      <c r="H1096" s="28">
        <v>7739729100000.001</v>
      </c>
      <c r="I1096" s="51">
        <v>119.99579999999999</v>
      </c>
      <c r="J1096" s="51">
        <v>5.9964599999999999</v>
      </c>
      <c r="K1096" s="28">
        <v>27487.5</v>
      </c>
      <c r="L1096" s="28">
        <v>1727974000</v>
      </c>
      <c r="M1096" s="51">
        <v>11.215440792905582</v>
      </c>
      <c r="N1096" s="51">
        <v>1.0198647379357748</v>
      </c>
      <c r="O1096" s="51">
        <v>1.2167429999999999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9">
        <v>38.888334222539001</v>
      </c>
      <c r="AO1096" s="49">
        <v>45.734194348456512</v>
      </c>
      <c r="AP1096" s="49">
        <v>36.705088083534086</v>
      </c>
      <c r="AQ1096" s="49">
        <v>50.879348548732914</v>
      </c>
      <c r="AR1096" s="49">
        <v>0</v>
      </c>
      <c r="AS1096" s="49">
        <v>103.01955189097573</v>
      </c>
      <c r="AT1096" s="28">
        <v>0</v>
      </c>
      <c r="AU1096" s="28">
        <v>0</v>
      </c>
      <c r="AV1096" s="28" t="s">
        <v>4748</v>
      </c>
    </row>
    <row r="1097" spans="1:48" x14ac:dyDescent="0.25">
      <c r="A1097" s="162">
        <v>1094</v>
      </c>
      <c r="B1097" s="3" t="s">
        <v>3483</v>
      </c>
      <c r="C1097" s="3" t="s">
        <v>2176</v>
      </c>
      <c r="D1097" s="28" t="s">
        <v>4942</v>
      </c>
      <c r="E1097" s="25" t="s">
        <v>4942</v>
      </c>
      <c r="F1097" s="25" t="s">
        <v>4942</v>
      </c>
      <c r="G1097" s="25" t="s">
        <v>4942</v>
      </c>
      <c r="H1097" s="28" t="s">
        <v>4942</v>
      </c>
      <c r="I1097" s="51">
        <v>4.3437000000000001</v>
      </c>
      <c r="J1097" s="51">
        <v>26.196149999999999</v>
      </c>
      <c r="K1097" s="28">
        <v>0</v>
      </c>
      <c r="L1097" s="28" t="s">
        <v>4942</v>
      </c>
      <c r="M1097" s="51" t="s">
        <v>4942</v>
      </c>
      <c r="N1097" s="51" t="s">
        <v>4942</v>
      </c>
      <c r="O1097" s="51" t="s">
        <v>4942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9">
        <v>10.819432993459966</v>
      </c>
      <c r="AO1097" s="49">
        <v>5.1457456276433167</v>
      </c>
      <c r="AP1097" s="49">
        <v>8.5941928131892489</v>
      </c>
      <c r="AQ1097" s="49">
        <v>609.18026158732926</v>
      </c>
      <c r="AR1097" s="49">
        <v>499.24714345377248</v>
      </c>
      <c r="AS1097" s="49">
        <v>457.70076893162337</v>
      </c>
      <c r="AT1097" s="28">
        <v>0</v>
      </c>
      <c r="AU1097" s="28">
        <v>0</v>
      </c>
      <c r="AV1097" s="28" t="s">
        <v>4748</v>
      </c>
    </row>
    <row r="1098" spans="1:48" x14ac:dyDescent="0.25">
      <c r="A1098" s="162">
        <v>1095</v>
      </c>
      <c r="B1098" s="3" t="s">
        <v>3486</v>
      </c>
      <c r="C1098" s="3" t="s">
        <v>2176</v>
      </c>
      <c r="D1098" s="28">
        <v>36000</v>
      </c>
      <c r="E1098" s="25">
        <v>-13.25301</v>
      </c>
      <c r="F1098" s="25">
        <v>1.4084509999999999</v>
      </c>
      <c r="G1098" s="25">
        <v>20</v>
      </c>
      <c r="H1098" s="28">
        <v>93600000000</v>
      </c>
      <c r="I1098" s="51">
        <v>2.6</v>
      </c>
      <c r="J1098" s="51">
        <v>19.669229999999999</v>
      </c>
      <c r="K1098" s="28">
        <v>4420</v>
      </c>
      <c r="L1098" s="28">
        <v>191375500</v>
      </c>
      <c r="M1098" s="51">
        <v>8.1135902636916839</v>
      </c>
      <c r="N1098" s="51">
        <v>1.7083434960903832</v>
      </c>
      <c r="O1098" s="51" t="s">
        <v>4942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9">
        <v>16.892886433017075</v>
      </c>
      <c r="AO1098" s="49">
        <v>18.235401555211695</v>
      </c>
      <c r="AP1098" s="49">
        <v>18.152633561147958</v>
      </c>
      <c r="AQ1098" s="49">
        <v>23.626591192053599</v>
      </c>
      <c r="AR1098" s="49">
        <v>12.244925185708217</v>
      </c>
      <c r="AS1098" s="49">
        <v>16.301054927051386</v>
      </c>
      <c r="AT1098" s="28">
        <v>2500</v>
      </c>
      <c r="AU1098" s="28">
        <v>4000</v>
      </c>
      <c r="AV1098" s="28" t="s">
        <v>4748</v>
      </c>
    </row>
    <row r="1099" spans="1:48" x14ac:dyDescent="0.25">
      <c r="A1099" s="162">
        <v>1096</v>
      </c>
      <c r="B1099" s="3" t="s">
        <v>568</v>
      </c>
      <c r="C1099" s="3" t="s">
        <v>694</v>
      </c>
      <c r="D1099" s="28">
        <v>31200</v>
      </c>
      <c r="E1099" s="25">
        <v>-2.5</v>
      </c>
      <c r="F1099" s="25">
        <v>-8.7719299999999993</v>
      </c>
      <c r="G1099" s="25">
        <v>-5.4545450000000004</v>
      </c>
      <c r="H1099" s="28">
        <v>47368401600.000008</v>
      </c>
      <c r="I1099" s="51">
        <v>1.5182099999999998</v>
      </c>
      <c r="J1099" s="51">
        <v>60.338299999999997</v>
      </c>
      <c r="K1099" s="28">
        <v>15</v>
      </c>
      <c r="L1099" s="28">
        <v>476000</v>
      </c>
      <c r="M1099" s="51">
        <v>7.7868836505356205</v>
      </c>
      <c r="N1099" s="51">
        <v>1.2884348036675972</v>
      </c>
      <c r="O1099" s="51" t="s">
        <v>4942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9">
        <v>28.218012287589133</v>
      </c>
      <c r="AO1099" s="49">
        <v>29.235108929923193</v>
      </c>
      <c r="AP1099" s="49">
        <v>28.294330280503832</v>
      </c>
      <c r="AQ1099" s="49">
        <v>31.832616088266423</v>
      </c>
      <c r="AR1099" s="49">
        <v>21.211832509567994</v>
      </c>
      <c r="AS1099" s="49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62">
        <v>1097</v>
      </c>
      <c r="B1100" s="3" t="s">
        <v>569</v>
      </c>
      <c r="C1100" s="3" t="s">
        <v>694</v>
      </c>
      <c r="D1100" s="28">
        <v>1500</v>
      </c>
      <c r="E1100" s="25">
        <v>-6.25</v>
      </c>
      <c r="F1100" s="25">
        <v>-6.25</v>
      </c>
      <c r="G1100" s="25">
        <v>-40</v>
      </c>
      <c r="H1100" s="28">
        <v>16671708000.000002</v>
      </c>
      <c r="I1100" s="51">
        <v>11.114469999999999</v>
      </c>
      <c r="J1100" s="51">
        <v>71.143079999999998</v>
      </c>
      <c r="K1100" s="28">
        <v>1240</v>
      </c>
      <c r="L1100" s="28">
        <v>1830500</v>
      </c>
      <c r="M1100" s="51">
        <v>13.401119291859127</v>
      </c>
      <c r="N1100" s="51">
        <v>0.13416300339034967</v>
      </c>
      <c r="O1100" s="51" t="s">
        <v>4942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9">
        <v>8.6071826749363538</v>
      </c>
      <c r="AO1100" s="49">
        <v>11.06785272594426</v>
      </c>
      <c r="AP1100" s="49">
        <v>9.6391363560513028</v>
      </c>
      <c r="AQ1100" s="49">
        <v>199.25738372435387</v>
      </c>
      <c r="AR1100" s="49">
        <v>184.30007822673284</v>
      </c>
      <c r="AS1100" s="49">
        <v>129.60396165709008</v>
      </c>
      <c r="AT1100" s="28">
        <v>0</v>
      </c>
      <c r="AU1100" s="28">
        <v>800</v>
      </c>
      <c r="AV1100" s="28" t="s">
        <v>4748</v>
      </c>
    </row>
    <row r="1101" spans="1:48" x14ac:dyDescent="0.25">
      <c r="A1101" s="162">
        <v>1098</v>
      </c>
      <c r="B1101" s="3" t="s">
        <v>570</v>
      </c>
      <c r="C1101" s="3" t="s">
        <v>694</v>
      </c>
      <c r="D1101" s="6">
        <v>4100</v>
      </c>
      <c r="E1101" s="171">
        <v>-2.3809520000000002</v>
      </c>
      <c r="F1101" s="171">
        <v>-8.8888890000000007</v>
      </c>
      <c r="G1101" s="171">
        <v>-45.333329999999997</v>
      </c>
      <c r="H1101" s="6">
        <v>175202475100</v>
      </c>
      <c r="I1101" s="154">
        <v>42.732309999999998</v>
      </c>
      <c r="J1101" s="154">
        <v>99.502880000000005</v>
      </c>
      <c r="K1101" s="6">
        <v>11255</v>
      </c>
      <c r="L1101" s="6">
        <v>47191500</v>
      </c>
      <c r="M1101" s="154">
        <v>23.527318002179282</v>
      </c>
      <c r="N1101" s="154">
        <v>0.19674281393014104</v>
      </c>
      <c r="O1101" s="154">
        <v>0.36162420000000001</v>
      </c>
      <c r="P1101" s="172">
        <v>1597343.6223220001</v>
      </c>
      <c r="Q1101" s="168">
        <v>0.26520869274269243</v>
      </c>
      <c r="R1101" s="172">
        <v>1436787.40548</v>
      </c>
      <c r="S1101" s="168">
        <v>-0.10051451334472761</v>
      </c>
      <c r="T1101" s="172">
        <v>1496013.048983</v>
      </c>
      <c r="U1101" s="168">
        <v>4.1220881584227147E-2</v>
      </c>
      <c r="V1101" s="172">
        <v>92197.984217999998</v>
      </c>
      <c r="W1101" s="173">
        <v>0.19309380528849296</v>
      </c>
      <c r="X1101" s="172">
        <v>82031.508415999997</v>
      </c>
      <c r="Y1101" s="173">
        <v>-0.11026787503251267</v>
      </c>
      <c r="Z1101" s="172">
        <v>35322.343623000001</v>
      </c>
      <c r="AA1101" s="173">
        <v>-0.56940516753791048</v>
      </c>
      <c r="AB1101" s="172">
        <v>2158</v>
      </c>
      <c r="AC1101" s="168">
        <v>7.5772681954137555E-2</v>
      </c>
      <c r="AD1101" s="172">
        <v>1920</v>
      </c>
      <c r="AE1101" s="168">
        <v>-0.11028730305838741</v>
      </c>
      <c r="AF1101" s="172">
        <v>827</v>
      </c>
      <c r="AG1101" s="168">
        <v>-0.56927083333333328</v>
      </c>
      <c r="AH1101" s="171">
        <v>2.976682707454064</v>
      </c>
      <c r="AI1101" s="171">
        <v>2.6205472836224284</v>
      </c>
      <c r="AJ1101" s="171">
        <v>1.1282261280336159</v>
      </c>
      <c r="AK1101" s="171">
        <v>10.223020640121318</v>
      </c>
      <c r="AL1101" s="171">
        <v>8.8612016031064744</v>
      </c>
      <c r="AM1101" s="171">
        <v>3.7142322213245595</v>
      </c>
      <c r="AN1101" s="170">
        <v>19.605829746873926</v>
      </c>
      <c r="AO1101" s="170">
        <v>18.490195633796425</v>
      </c>
      <c r="AP1101" s="170">
        <v>12.600437958288291</v>
      </c>
      <c r="AQ1101" s="170">
        <v>114.90223957304156</v>
      </c>
      <c r="AR1101" s="170">
        <v>124.55889981257937</v>
      </c>
      <c r="AS1101" s="170">
        <v>133.4686926695635</v>
      </c>
      <c r="AT1101" s="6">
        <v>1000</v>
      </c>
      <c r="AU1101" s="6">
        <v>1200</v>
      </c>
      <c r="AV1101" s="6" t="s">
        <v>4748</v>
      </c>
    </row>
    <row r="1102" spans="1:48" x14ac:dyDescent="0.25">
      <c r="A1102" s="162">
        <v>1099</v>
      </c>
      <c r="B1102" s="3" t="s">
        <v>571</v>
      </c>
      <c r="C1102" s="3" t="s">
        <v>694</v>
      </c>
      <c r="D1102" s="28">
        <v>8200</v>
      </c>
      <c r="E1102" s="25">
        <v>-3.5294120000000002</v>
      </c>
      <c r="F1102" s="25">
        <v>-25.454550000000001</v>
      </c>
      <c r="G1102" s="25">
        <v>-24.074069999999999</v>
      </c>
      <c r="H1102" s="28">
        <v>164000000000</v>
      </c>
      <c r="I1102" s="51">
        <v>20</v>
      </c>
      <c r="J1102" s="51">
        <v>40.730499999999999</v>
      </c>
      <c r="K1102" s="28">
        <v>5340</v>
      </c>
      <c r="L1102" s="28">
        <v>46834000</v>
      </c>
      <c r="M1102" s="51">
        <v>29.920472515194426</v>
      </c>
      <c r="N1102" s="51">
        <v>0.47021033743538548</v>
      </c>
      <c r="O1102" s="51" t="s">
        <v>4942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9">
        <v>38.607819004168284</v>
      </c>
      <c r="AO1102" s="49">
        <v>6.7637146241248729</v>
      </c>
      <c r="AP1102" s="49">
        <v>56.913323232518252</v>
      </c>
      <c r="AQ1102" s="49">
        <v>22.812751568815049</v>
      </c>
      <c r="AR1102" s="49">
        <v>31.257659811861433</v>
      </c>
      <c r="AS1102" s="49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62">
        <v>1100</v>
      </c>
      <c r="B1103" s="3" t="s">
        <v>3489</v>
      </c>
      <c r="C1103" s="3" t="s">
        <v>2176</v>
      </c>
      <c r="D1103" s="28">
        <v>18300</v>
      </c>
      <c r="E1103" s="25">
        <v>-4.6875</v>
      </c>
      <c r="F1103" s="25">
        <v>14.375</v>
      </c>
      <c r="G1103" s="25">
        <v>14.375</v>
      </c>
      <c r="H1103" s="28">
        <v>91500000000</v>
      </c>
      <c r="I1103" s="51">
        <v>5</v>
      </c>
      <c r="J1103" s="51">
        <v>57.628</v>
      </c>
      <c r="K1103" s="28">
        <v>725</v>
      </c>
      <c r="L1103" s="28">
        <v>13247000</v>
      </c>
      <c r="M1103" s="51">
        <v>5.9204141054674864</v>
      </c>
      <c r="N1103" s="51">
        <v>0.90848139392227523</v>
      </c>
      <c r="O1103" s="51" t="s">
        <v>4942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9">
        <v>20.732197211136505</v>
      </c>
      <c r="AO1103" s="49">
        <v>21.177504850391347</v>
      </c>
      <c r="AP1103" s="49">
        <v>17.528319148514313</v>
      </c>
      <c r="AQ1103" s="49">
        <v>80.200167198987202</v>
      </c>
      <c r="AR1103" s="49">
        <v>191.8166038681284</v>
      </c>
      <c r="AS1103" s="49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62">
        <v>1101</v>
      </c>
      <c r="B1104" s="3" t="s">
        <v>3492</v>
      </c>
      <c r="C1104" s="3" t="s">
        <v>2176</v>
      </c>
      <c r="D1104" s="28" t="s">
        <v>4942</v>
      </c>
      <c r="E1104" s="25" t="s">
        <v>4942</v>
      </c>
      <c r="F1104" s="25" t="s">
        <v>4942</v>
      </c>
      <c r="G1104" s="25" t="s">
        <v>4942</v>
      </c>
      <c r="H1104" s="28" t="s">
        <v>4942</v>
      </c>
      <c r="I1104" s="51">
        <v>2.5</v>
      </c>
      <c r="J1104" s="51">
        <v>26.763999999999999</v>
      </c>
      <c r="K1104" s="28" t="s">
        <v>4942</v>
      </c>
      <c r="L1104" s="28" t="s">
        <v>4942</v>
      </c>
      <c r="M1104" s="51" t="s">
        <v>4942</v>
      </c>
      <c r="N1104" s="51" t="s">
        <v>4942</v>
      </c>
      <c r="O1104" s="51" t="s">
        <v>4942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4748</v>
      </c>
      <c r="U1104" s="27" t="s">
        <v>4748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4748</v>
      </c>
      <c r="AA1104" s="32" t="s">
        <v>4748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4748</v>
      </c>
      <c r="AG1104" s="27" t="s">
        <v>4748</v>
      </c>
      <c r="AH1104" s="25">
        <v>-10.89554177891778</v>
      </c>
      <c r="AI1104" s="25">
        <v>-13.579375258346593</v>
      </c>
      <c r="AJ1104" s="25" t="s">
        <v>4748</v>
      </c>
      <c r="AK1104" s="25">
        <v>-33.20261864607145</v>
      </c>
      <c r="AL1104" s="25">
        <v>-55.80337991752652</v>
      </c>
      <c r="AM1104" s="25" t="s">
        <v>4748</v>
      </c>
      <c r="AN1104" s="49">
        <v>-70.350353356892285</v>
      </c>
      <c r="AO1104" s="49">
        <v>-27.52370389121397</v>
      </c>
      <c r="AP1104" s="49" t="s">
        <v>4748</v>
      </c>
      <c r="AQ1104" s="49">
        <v>22.127919365171678</v>
      </c>
      <c r="AR1104" s="49">
        <v>31.541756956237986</v>
      </c>
      <c r="AS1104" s="49" t="s">
        <v>4748</v>
      </c>
      <c r="AT1104" s="28">
        <v>0</v>
      </c>
      <c r="AU1104" s="28">
        <v>0</v>
      </c>
      <c r="AV1104" s="28" t="s">
        <v>4748</v>
      </c>
    </row>
    <row r="1105" spans="1:48" x14ac:dyDescent="0.25">
      <c r="A1105" s="162">
        <v>1102</v>
      </c>
      <c r="B1105" s="3" t="s">
        <v>572</v>
      </c>
      <c r="C1105" s="3" t="s">
        <v>2176</v>
      </c>
      <c r="D1105" s="28">
        <v>4500</v>
      </c>
      <c r="E1105" s="25">
        <v>-40</v>
      </c>
      <c r="F1105" s="25">
        <v>-40</v>
      </c>
      <c r="G1105" s="25">
        <v>-40</v>
      </c>
      <c r="H1105" s="28">
        <v>20250000000</v>
      </c>
      <c r="I1105" s="51">
        <v>4.5</v>
      </c>
      <c r="J1105" s="51" t="s">
        <v>4942</v>
      </c>
      <c r="K1105" s="28">
        <v>70</v>
      </c>
      <c r="L1105" s="28">
        <v>315000</v>
      </c>
      <c r="M1105" s="51" t="s">
        <v>4942</v>
      </c>
      <c r="N1105" s="51">
        <v>2.3643724544408689</v>
      </c>
      <c r="O1105" s="51" t="s">
        <v>4942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4748</v>
      </c>
      <c r="AN1105" s="49">
        <v>12.909763640256799</v>
      </c>
      <c r="AO1105" s="49">
        <v>4.1510546961813555</v>
      </c>
      <c r="AP1105" s="49">
        <v>-171.0494084556517</v>
      </c>
      <c r="AQ1105" s="49">
        <v>172.80422026004968</v>
      </c>
      <c r="AR1105" s="49">
        <v>386.03048819156822</v>
      </c>
      <c r="AS1105" s="49" t="s">
        <v>4748</v>
      </c>
      <c r="AT1105" s="28">
        <v>0</v>
      </c>
      <c r="AU1105" s="28">
        <v>0</v>
      </c>
      <c r="AV1105" s="28">
        <v>0</v>
      </c>
    </row>
    <row r="1106" spans="1:48" x14ac:dyDescent="0.25">
      <c r="A1106" s="162">
        <v>1103</v>
      </c>
      <c r="B1106" s="3" t="s">
        <v>3495</v>
      </c>
      <c r="C1106" s="3" t="s">
        <v>2176</v>
      </c>
      <c r="D1106" s="6">
        <v>13000</v>
      </c>
      <c r="E1106" s="171">
        <v>0</v>
      </c>
      <c r="F1106" s="171">
        <v>1.5625</v>
      </c>
      <c r="G1106" s="171">
        <v>-18.75</v>
      </c>
      <c r="H1106" s="6">
        <v>1624876500000</v>
      </c>
      <c r="I1106" s="154">
        <v>124.9905</v>
      </c>
      <c r="J1106" s="154">
        <v>79.889269999999996</v>
      </c>
      <c r="K1106" s="6">
        <v>2460</v>
      </c>
      <c r="L1106" s="6">
        <v>31326500</v>
      </c>
      <c r="M1106" s="154">
        <v>7.701421800947867</v>
      </c>
      <c r="N1106" s="154">
        <v>0.82593587215230246</v>
      </c>
      <c r="O1106" s="154">
        <v>0.38230910000000001</v>
      </c>
      <c r="P1106" s="172">
        <v>1420533.555045</v>
      </c>
      <c r="Q1106" s="168" t="s">
        <v>2001</v>
      </c>
      <c r="R1106" s="172">
        <v>1512841.884477</v>
      </c>
      <c r="S1106" s="168">
        <v>6.4981449473100028E-2</v>
      </c>
      <c r="T1106" s="172">
        <v>1481634.644843</v>
      </c>
      <c r="U1106" s="168">
        <v>-2.0628222918873347E-2</v>
      </c>
      <c r="V1106" s="172">
        <v>62778.811778000003</v>
      </c>
      <c r="W1106" s="173" t="s">
        <v>2001</v>
      </c>
      <c r="X1106" s="172">
        <v>302046.09938700002</v>
      </c>
      <c r="Y1106" s="173">
        <v>3.8112745500042751</v>
      </c>
      <c r="Z1106" s="172">
        <v>211032.72562099999</v>
      </c>
      <c r="AA1106" s="173">
        <v>-0.30132279129149786</v>
      </c>
      <c r="AB1106" s="172">
        <v>477</v>
      </c>
      <c r="AC1106" s="168" t="s">
        <v>2001</v>
      </c>
      <c r="AD1106" s="172">
        <v>2400</v>
      </c>
      <c r="AE1106" s="168">
        <v>4.0314465408805029</v>
      </c>
      <c r="AF1106" s="172">
        <v>1688</v>
      </c>
      <c r="AG1106" s="168">
        <v>-0.29666666666666669</v>
      </c>
      <c r="AH1106" s="171" t="s">
        <v>4748</v>
      </c>
      <c r="AI1106" s="171">
        <v>13.992893666256325</v>
      </c>
      <c r="AJ1106" s="171">
        <v>8.4390581173860131</v>
      </c>
      <c r="AK1106" s="171" t="s">
        <v>4748</v>
      </c>
      <c r="AL1106" s="171">
        <v>18.485202264930724</v>
      </c>
      <c r="AM1106" s="171">
        <v>11.292079485810532</v>
      </c>
      <c r="AN1106" s="170">
        <v>8.7294087060176278</v>
      </c>
      <c r="AO1106" s="170">
        <v>7.7996008740722989</v>
      </c>
      <c r="AP1106" s="170">
        <v>8.3401206711182123</v>
      </c>
      <c r="AQ1106" s="170">
        <v>6.1587863908754228</v>
      </c>
      <c r="AR1106" s="170">
        <v>22.728068379200348</v>
      </c>
      <c r="AS1106" s="170">
        <v>16.548521854603525</v>
      </c>
      <c r="AT1106" s="6" t="s">
        <v>4748</v>
      </c>
      <c r="AU1106" s="6" t="s">
        <v>4748</v>
      </c>
      <c r="AV1106" s="6" t="s">
        <v>4748</v>
      </c>
    </row>
    <row r="1107" spans="1:48" x14ac:dyDescent="0.25">
      <c r="A1107" s="162">
        <v>1104</v>
      </c>
      <c r="B1107" s="3" t="s">
        <v>573</v>
      </c>
      <c r="C1107" s="3" t="s">
        <v>694</v>
      </c>
      <c r="D1107" s="28">
        <v>30000</v>
      </c>
      <c r="E1107" s="25">
        <v>-2.2801300000000002</v>
      </c>
      <c r="F1107" s="25">
        <v>-5.3627760000000002</v>
      </c>
      <c r="G1107" s="25">
        <v>-4.9504950000000001</v>
      </c>
      <c r="H1107" s="28">
        <v>959999070000</v>
      </c>
      <c r="I1107" s="51">
        <v>31.999969999999998</v>
      </c>
      <c r="J1107" s="51">
        <v>47.821449999999999</v>
      </c>
      <c r="K1107" s="28">
        <v>1342.5</v>
      </c>
      <c r="L1107" s="28">
        <v>40248500</v>
      </c>
      <c r="M1107" s="51">
        <v>9.5034771843429411</v>
      </c>
      <c r="N1107" s="51">
        <v>2.4597525550687438</v>
      </c>
      <c r="O1107" s="51">
        <v>0.28811310000000001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9">
        <v>64.120528273622853</v>
      </c>
      <c r="AO1107" s="49">
        <v>62.975561134373393</v>
      </c>
      <c r="AP1107" s="49">
        <v>69.54143297924486</v>
      </c>
      <c r="AQ1107" s="49">
        <v>129.43572734683292</v>
      </c>
      <c r="AR1107" s="49">
        <v>112.3549127263534</v>
      </c>
      <c r="AS1107" s="49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62">
        <v>1105</v>
      </c>
      <c r="B1108" s="3" t="s">
        <v>574</v>
      </c>
      <c r="C1108" s="3" t="s">
        <v>694</v>
      </c>
      <c r="D1108" s="6">
        <v>17700</v>
      </c>
      <c r="E1108" s="171">
        <v>4.7337280000000002</v>
      </c>
      <c r="F1108" s="171">
        <v>8.5889570000000006</v>
      </c>
      <c r="G1108" s="171">
        <v>-4.3243239999999998</v>
      </c>
      <c r="H1108" s="6">
        <v>177000000000</v>
      </c>
      <c r="I1108" s="154">
        <v>10</v>
      </c>
      <c r="J1108" s="154">
        <v>54.758000000000003</v>
      </c>
      <c r="K1108" s="6">
        <v>835</v>
      </c>
      <c r="L1108" s="6">
        <v>14207500</v>
      </c>
      <c r="M1108" s="154">
        <v>4.8673557853588028</v>
      </c>
      <c r="N1108" s="154">
        <v>0.79934979168935494</v>
      </c>
      <c r="O1108" s="154">
        <v>0.34760999999999997</v>
      </c>
      <c r="P1108" s="172">
        <v>476074.89386100002</v>
      </c>
      <c r="Q1108" s="168">
        <v>0.30718899143108502</v>
      </c>
      <c r="R1108" s="172">
        <v>507361.04064899997</v>
      </c>
      <c r="S1108" s="168">
        <v>6.571685924092141E-2</v>
      </c>
      <c r="T1108" s="172">
        <v>515402.15028</v>
      </c>
      <c r="U1108" s="168">
        <v>1.5848890606015194E-2</v>
      </c>
      <c r="V1108" s="172">
        <v>29783.368237999999</v>
      </c>
      <c r="W1108" s="173">
        <v>0.22569065900567842</v>
      </c>
      <c r="X1108" s="172">
        <v>42136.209647000003</v>
      </c>
      <c r="Y1108" s="173">
        <v>0.41475636033802465</v>
      </c>
      <c r="Z1108" s="172">
        <v>34956.177174999997</v>
      </c>
      <c r="AA1108" s="173">
        <v>-0.17040053037877381</v>
      </c>
      <c r="AB1108" s="172">
        <v>2755</v>
      </c>
      <c r="AC1108" s="168">
        <v>-9.2854790912084262E-2</v>
      </c>
      <c r="AD1108" s="172">
        <v>3666</v>
      </c>
      <c r="AE1108" s="168">
        <v>0.33067150635208709</v>
      </c>
      <c r="AF1108" s="172">
        <v>3041</v>
      </c>
      <c r="AG1108" s="168">
        <v>-0.17048554282596837</v>
      </c>
      <c r="AH1108" s="171">
        <v>13.295668905425922</v>
      </c>
      <c r="AI1108" s="171">
        <v>16.128976278682348</v>
      </c>
      <c r="AJ1108" s="171">
        <v>11.176888691390879</v>
      </c>
      <c r="AK1108" s="171">
        <v>17.798951905363296</v>
      </c>
      <c r="AL1108" s="171">
        <v>21.90677377506513</v>
      </c>
      <c r="AM1108" s="171">
        <v>15.767753848003933</v>
      </c>
      <c r="AN1108" s="170">
        <v>21.71508763643898</v>
      </c>
      <c r="AO1108" s="170">
        <v>23.756082941808653</v>
      </c>
      <c r="AP1108" s="170">
        <v>24.419423240982908</v>
      </c>
      <c r="AQ1108" s="170">
        <v>16.197913415204376</v>
      </c>
      <c r="AR1108" s="170">
        <v>26.313812025459065</v>
      </c>
      <c r="AS1108" s="170">
        <v>34.383543825592213</v>
      </c>
      <c r="AT1108" s="6">
        <v>1600</v>
      </c>
      <c r="AU1108" s="6" t="s">
        <v>4748</v>
      </c>
      <c r="AV1108" s="6">
        <v>1800</v>
      </c>
    </row>
    <row r="1109" spans="1:48" x14ac:dyDescent="0.25">
      <c r="A1109" s="162">
        <v>1106</v>
      </c>
      <c r="B1109" s="3" t="s">
        <v>3498</v>
      </c>
      <c r="C1109" s="3" t="s">
        <v>2176</v>
      </c>
      <c r="D1109" s="28">
        <v>12900</v>
      </c>
      <c r="E1109" s="25">
        <v>4.8780489999999999</v>
      </c>
      <c r="F1109" s="25">
        <v>29</v>
      </c>
      <c r="G1109" s="25">
        <v>29</v>
      </c>
      <c r="H1109" s="28">
        <v>108360000000</v>
      </c>
      <c r="I1109" s="51">
        <v>8.4</v>
      </c>
      <c r="J1109" s="51">
        <v>31.947050000000001</v>
      </c>
      <c r="K1109" s="28">
        <v>470</v>
      </c>
      <c r="L1109" s="28">
        <v>6091000</v>
      </c>
      <c r="M1109" s="51">
        <v>7.0146818923327894</v>
      </c>
      <c r="N1109" s="51">
        <v>1.0631712440078087</v>
      </c>
      <c r="O1109" s="51" t="s">
        <v>4942</v>
      </c>
      <c r="P1109" s="30">
        <v>705541.16752799996</v>
      </c>
      <c r="Q1109" s="27" t="s">
        <v>2001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2001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2001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4748</v>
      </c>
      <c r="AI1109" s="25">
        <v>3.7389468213498325</v>
      </c>
      <c r="AJ1109" s="25">
        <v>3.7324099715930452</v>
      </c>
      <c r="AK1109" s="25" t="s">
        <v>4748</v>
      </c>
      <c r="AL1109" s="25">
        <v>15.897922493549139</v>
      </c>
      <c r="AM1109" s="25">
        <v>15.748548555436001</v>
      </c>
      <c r="AN1109" s="49">
        <v>17.490112083941966</v>
      </c>
      <c r="AO1109" s="49">
        <v>15.766263820976501</v>
      </c>
      <c r="AP1109" s="49">
        <v>15.2880836210747</v>
      </c>
      <c r="AQ1109" s="49">
        <v>254.00304503471617</v>
      </c>
      <c r="AR1109" s="49">
        <v>320.9345773884703</v>
      </c>
      <c r="AS1109" s="49">
        <v>275.60866670426924</v>
      </c>
      <c r="AT1109" s="28" t="s">
        <v>4748</v>
      </c>
      <c r="AU1109" s="28">
        <v>1473</v>
      </c>
      <c r="AV1109" s="28">
        <v>15546</v>
      </c>
    </row>
    <row r="1110" spans="1:48" x14ac:dyDescent="0.25">
      <c r="A1110" s="162">
        <v>1107</v>
      </c>
      <c r="B1110" s="3" t="s">
        <v>232</v>
      </c>
      <c r="C1110" s="3" t="s">
        <v>1</v>
      </c>
      <c r="D1110" s="28">
        <v>23000</v>
      </c>
      <c r="E1110" s="25">
        <v>-4.1666670000000003</v>
      </c>
      <c r="F1110" s="25">
        <v>-8</v>
      </c>
      <c r="G1110" s="25">
        <v>-2.1276600000000001</v>
      </c>
      <c r="H1110" s="28">
        <v>258400837000</v>
      </c>
      <c r="I1110" s="51">
        <v>11.234819999999999</v>
      </c>
      <c r="J1110" s="51">
        <v>16.497</v>
      </c>
      <c r="K1110" s="28">
        <v>953</v>
      </c>
      <c r="L1110" s="28">
        <v>22561750</v>
      </c>
      <c r="M1110" s="51">
        <v>7.7415011780545271</v>
      </c>
      <c r="N1110" s="51">
        <v>1.3798090996932684</v>
      </c>
      <c r="O1110" s="51" t="s">
        <v>4942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9">
        <v>7.9399606750631513</v>
      </c>
      <c r="AO1110" s="49">
        <v>10.107847161056416</v>
      </c>
      <c r="AP1110" s="49">
        <v>7.6403255804982635</v>
      </c>
      <c r="AQ1110" s="49">
        <v>97.942204198958905</v>
      </c>
      <c r="AR1110" s="49">
        <v>91.652645451714548</v>
      </c>
      <c r="AS1110" s="49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62">
        <v>1108</v>
      </c>
      <c r="B1111" s="3" t="s">
        <v>233</v>
      </c>
      <c r="C1111" s="3" t="s">
        <v>1</v>
      </c>
      <c r="D1111" s="28">
        <v>14800</v>
      </c>
      <c r="E1111" s="25">
        <v>-2.6315789999999999</v>
      </c>
      <c r="F1111" s="25">
        <v>15.625</v>
      </c>
      <c r="G1111" s="25">
        <v>16.535430000000002</v>
      </c>
      <c r="H1111" s="28">
        <v>708880528400.00012</v>
      </c>
      <c r="I1111" s="51">
        <v>47.897329999999997</v>
      </c>
      <c r="J1111" s="51">
        <v>28.636320000000001</v>
      </c>
      <c r="K1111" s="28">
        <v>104949.5</v>
      </c>
      <c r="L1111" s="28">
        <v>1540300000</v>
      </c>
      <c r="M1111" s="51">
        <v>15.733869205672042</v>
      </c>
      <c r="N1111" s="51">
        <v>1.2206810245239474</v>
      </c>
      <c r="O1111" s="51">
        <v>0.58741350000000003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9">
        <v>9.4036109365829503</v>
      </c>
      <c r="AO1111" s="49">
        <v>9.7518567346928435</v>
      </c>
      <c r="AP1111" s="49">
        <v>9.7462986161814378</v>
      </c>
      <c r="AQ1111" s="49">
        <v>86.609914703288965</v>
      </c>
      <c r="AR1111" s="49">
        <v>77.621421217141545</v>
      </c>
      <c r="AS1111" s="49">
        <v>78.798441264891522</v>
      </c>
      <c r="AT1111" s="28">
        <v>1363.6363636363635</v>
      </c>
      <c r="AU1111" s="28">
        <v>1200</v>
      </c>
      <c r="AV1111" s="28" t="s">
        <v>4748</v>
      </c>
    </row>
    <row r="1112" spans="1:48" x14ac:dyDescent="0.25">
      <c r="A1112" s="162">
        <v>1109</v>
      </c>
      <c r="B1112" s="3" t="s">
        <v>234</v>
      </c>
      <c r="C1112" s="3" t="s">
        <v>1</v>
      </c>
      <c r="D1112" s="28">
        <v>27200</v>
      </c>
      <c r="E1112" s="25">
        <v>0</v>
      </c>
      <c r="F1112" s="25">
        <v>-4.895105</v>
      </c>
      <c r="G1112" s="25">
        <v>-4.0564369999999998</v>
      </c>
      <c r="H1112" s="28">
        <v>337012052800</v>
      </c>
      <c r="I1112" s="51">
        <v>12.39015</v>
      </c>
      <c r="J1112" s="51">
        <v>56.196930000000002</v>
      </c>
      <c r="K1112" s="28">
        <v>2143.5</v>
      </c>
      <c r="L1112" s="28">
        <v>57200000</v>
      </c>
      <c r="M1112" s="51">
        <v>6.2708253576993762</v>
      </c>
      <c r="N1112" s="51">
        <v>0.84129258002711282</v>
      </c>
      <c r="O1112" s="51">
        <v>0.54365529999999995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9">
        <v>34.229269078319646</v>
      </c>
      <c r="AO1112" s="49">
        <v>30.088889985506352</v>
      </c>
      <c r="AP1112" s="49">
        <v>24.127208481232277</v>
      </c>
      <c r="AQ1112" s="49">
        <v>0</v>
      </c>
      <c r="AR1112" s="49">
        <v>0</v>
      </c>
      <c r="AS1112" s="49">
        <v>0</v>
      </c>
      <c r="AT1112" s="28">
        <v>1500</v>
      </c>
      <c r="AU1112" s="28">
        <v>1500</v>
      </c>
      <c r="AV1112" s="28" t="s">
        <v>4748</v>
      </c>
    </row>
    <row r="1113" spans="1:48" x14ac:dyDescent="0.25">
      <c r="A1113" s="162">
        <v>1110</v>
      </c>
      <c r="B1113" s="3" t="s">
        <v>575</v>
      </c>
      <c r="C1113" s="3" t="s">
        <v>694</v>
      </c>
      <c r="D1113" s="28">
        <v>30100</v>
      </c>
      <c r="E1113" s="25">
        <v>-1.6339870000000001</v>
      </c>
      <c r="F1113" s="25">
        <v>-5.9375</v>
      </c>
      <c r="G1113" s="25">
        <v>-8.7878790000000002</v>
      </c>
      <c r="H1113" s="28">
        <v>86210915000</v>
      </c>
      <c r="I1113" s="51">
        <v>2.86415</v>
      </c>
      <c r="J1113" s="51">
        <v>47.761290000000002</v>
      </c>
      <c r="K1113" s="28">
        <v>35</v>
      </c>
      <c r="L1113" s="28">
        <v>1083500</v>
      </c>
      <c r="M1113" s="51">
        <v>18.355613801190856</v>
      </c>
      <c r="N1113" s="51">
        <v>1.6526782841418717</v>
      </c>
      <c r="O1113" s="51" t="s">
        <v>4942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9">
        <v>14.26479274085003</v>
      </c>
      <c r="AO1113" s="49">
        <v>16.38390559427565</v>
      </c>
      <c r="AP1113" s="49">
        <v>15.330563164543975</v>
      </c>
      <c r="AQ1113" s="49">
        <v>0</v>
      </c>
      <c r="AR1113" s="49">
        <v>0</v>
      </c>
      <c r="AS1113" s="49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62">
        <v>1111</v>
      </c>
      <c r="B1114" s="3" t="s">
        <v>576</v>
      </c>
      <c r="C1114" s="3" t="s">
        <v>694</v>
      </c>
      <c r="D1114" s="6">
        <v>105000</v>
      </c>
      <c r="E1114" s="171">
        <v>-1.1299440000000001</v>
      </c>
      <c r="F1114" s="171">
        <v>20.68966</v>
      </c>
      <c r="G1114" s="171">
        <v>9.375</v>
      </c>
      <c r="H1114" s="6">
        <v>750495899999.99988</v>
      </c>
      <c r="I1114" s="154">
        <v>7.1475799999999996</v>
      </c>
      <c r="J1114" s="154">
        <v>56.06521</v>
      </c>
      <c r="K1114" s="6">
        <v>10</v>
      </c>
      <c r="L1114" s="6">
        <v>1050000</v>
      </c>
      <c r="M1114" s="154">
        <v>28.499477333021183</v>
      </c>
      <c r="N1114" s="154">
        <v>7.3736096896407268</v>
      </c>
      <c r="O1114" s="154" t="s">
        <v>4942</v>
      </c>
      <c r="P1114" s="172">
        <v>234893.17726900001</v>
      </c>
      <c r="Q1114" s="168">
        <v>0.11463732158931594</v>
      </c>
      <c r="R1114" s="172">
        <v>264741.51960399997</v>
      </c>
      <c r="S1114" s="168">
        <v>0.12707198515526752</v>
      </c>
      <c r="T1114" s="172">
        <v>288765.91814299999</v>
      </c>
      <c r="U1114" s="168">
        <v>9.0746621742353373E-2</v>
      </c>
      <c r="V1114" s="172">
        <v>22507.786306999998</v>
      </c>
      <c r="W1114" s="173">
        <v>0.21205884205938741</v>
      </c>
      <c r="X1114" s="172">
        <v>28622.537179999999</v>
      </c>
      <c r="Y1114" s="173">
        <v>0.27167269093443869</v>
      </c>
      <c r="Z1114" s="172">
        <v>29831.071807</v>
      </c>
      <c r="AA1114" s="173">
        <v>4.2223183060251718E-2</v>
      </c>
      <c r="AB1114" s="172">
        <v>3066</v>
      </c>
      <c r="AC1114" s="168">
        <v>0.18013856812933016</v>
      </c>
      <c r="AD1114" s="172">
        <v>3807</v>
      </c>
      <c r="AE1114" s="168">
        <v>0.2416829745596869</v>
      </c>
      <c r="AF1114" s="172">
        <v>4174</v>
      </c>
      <c r="AG1114" s="168">
        <v>9.6401365904912009E-2</v>
      </c>
      <c r="AH1114" s="171">
        <v>16.616846528470148</v>
      </c>
      <c r="AI1114" s="171">
        <v>18.416501400681128</v>
      </c>
      <c r="AJ1114" s="171">
        <v>18.173637607325954</v>
      </c>
      <c r="AK1114" s="171">
        <v>21.037130301968105</v>
      </c>
      <c r="AL1114" s="171">
        <v>24.035520000952488</v>
      </c>
      <c r="AM1114" s="171">
        <v>25.366434171286301</v>
      </c>
      <c r="AN1114" s="170">
        <v>19.280758808560361</v>
      </c>
      <c r="AO1114" s="170">
        <v>22.468204091286502</v>
      </c>
      <c r="AP1114" s="170">
        <v>21.193707693957499</v>
      </c>
      <c r="AQ1114" s="170">
        <v>14.397501554314953</v>
      </c>
      <c r="AR1114" s="170">
        <v>22.635391501195453</v>
      </c>
      <c r="AS1114" s="170">
        <v>9.7472668373178699</v>
      </c>
      <c r="AT1114" s="6">
        <v>2800</v>
      </c>
      <c r="AU1114" s="6">
        <v>3200</v>
      </c>
      <c r="AV1114" s="6">
        <v>1500</v>
      </c>
    </row>
    <row r="1115" spans="1:48" x14ac:dyDescent="0.25">
      <c r="A1115" s="162">
        <v>1112</v>
      </c>
      <c r="B1115" s="3" t="s">
        <v>577</v>
      </c>
      <c r="C1115" s="3" t="s">
        <v>694</v>
      </c>
      <c r="D1115" s="28">
        <v>10000</v>
      </c>
      <c r="E1115" s="25">
        <v>-0.99009899999999995</v>
      </c>
      <c r="F1115" s="25">
        <v>11.11111</v>
      </c>
      <c r="G1115" s="25">
        <v>0</v>
      </c>
      <c r="H1115" s="28">
        <v>40430000000</v>
      </c>
      <c r="I1115" s="51">
        <v>4.0430000000000001</v>
      </c>
      <c r="J1115" s="51">
        <v>33.105370000000001</v>
      </c>
      <c r="K1115" s="28">
        <v>725</v>
      </c>
      <c r="L1115" s="28">
        <v>7552500</v>
      </c>
      <c r="M1115" s="51">
        <v>9.0744712966196968</v>
      </c>
      <c r="N1115" s="51">
        <v>0.76213426034624054</v>
      </c>
      <c r="O1115" s="51">
        <v>0.50496379999999996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9">
        <v>19.267250729875407</v>
      </c>
      <c r="AO1115" s="49">
        <v>15.788218647700624</v>
      </c>
      <c r="AP1115" s="49">
        <v>14.992529873379301</v>
      </c>
      <c r="AQ1115" s="49">
        <v>0</v>
      </c>
      <c r="AR1115" s="49">
        <v>0.43006554372603467</v>
      </c>
      <c r="AS1115" s="49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62">
        <v>1113</v>
      </c>
      <c r="B1116" s="3" t="s">
        <v>578</v>
      </c>
      <c r="C1116" s="3" t="s">
        <v>694</v>
      </c>
      <c r="D1116" s="28">
        <v>57600</v>
      </c>
      <c r="E1116" s="25">
        <v>-2.8667790000000002</v>
      </c>
      <c r="F1116" s="25">
        <v>-15.294119999999999</v>
      </c>
      <c r="G1116" s="25">
        <v>31.50685</v>
      </c>
      <c r="H1116" s="28">
        <v>712172160000</v>
      </c>
      <c r="I1116" s="51">
        <v>12.364099999999999</v>
      </c>
      <c r="J1116" s="51">
        <v>15.97803</v>
      </c>
      <c r="K1116" s="28">
        <v>120</v>
      </c>
      <c r="L1116" s="28">
        <v>6944000</v>
      </c>
      <c r="M1116" s="51">
        <v>43.217279781061258</v>
      </c>
      <c r="N1116" s="51">
        <v>4.3637088645286095</v>
      </c>
      <c r="O1116" s="51" t="s">
        <v>4942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9">
        <v>36.67708659480509</v>
      </c>
      <c r="AO1116" s="49">
        <v>41.997655767387307</v>
      </c>
      <c r="AP1116" s="49">
        <v>47.195390198793909</v>
      </c>
      <c r="AQ1116" s="49">
        <v>40.024905361785628</v>
      </c>
      <c r="AR1116" s="49">
        <v>0</v>
      </c>
      <c r="AS1116" s="49">
        <v>0</v>
      </c>
      <c r="AT1116" s="28">
        <v>229.965</v>
      </c>
      <c r="AU1116" s="28">
        <v>200</v>
      </c>
      <c r="AV1116" s="28" t="s">
        <v>4748</v>
      </c>
    </row>
    <row r="1117" spans="1:48" x14ac:dyDescent="0.25">
      <c r="A1117" s="162">
        <v>1114</v>
      </c>
      <c r="B1117" s="3" t="s">
        <v>4895</v>
      </c>
      <c r="C1117" s="3" t="s">
        <v>1</v>
      </c>
      <c r="D1117" s="6">
        <v>144000</v>
      </c>
      <c r="E1117" s="171">
        <v>5.1094889999999999</v>
      </c>
      <c r="F1117" s="171">
        <v>6.6666670000000003</v>
      </c>
      <c r="G1117" s="171">
        <v>-4</v>
      </c>
      <c r="H1117" s="6">
        <v>3451125888000.0005</v>
      </c>
      <c r="I1117" s="154">
        <v>23.966149999999999</v>
      </c>
      <c r="J1117" s="154">
        <v>46.590870000000002</v>
      </c>
      <c r="K1117" s="6">
        <v>2691</v>
      </c>
      <c r="L1117" s="6">
        <v>376800000</v>
      </c>
      <c r="M1117" s="154">
        <v>13.367991088005942</v>
      </c>
      <c r="N1117" s="154">
        <v>5.46721046045388</v>
      </c>
      <c r="O1117" s="154">
        <v>0.38867499999999999</v>
      </c>
      <c r="P1117" s="172">
        <v>598936.72201100003</v>
      </c>
      <c r="Q1117" s="168">
        <v>0.26658324192516214</v>
      </c>
      <c r="R1117" s="172">
        <v>876564.99131399998</v>
      </c>
      <c r="S1117" s="168">
        <v>0.46353522684471682</v>
      </c>
      <c r="T1117" s="172">
        <v>1105949.8938750001</v>
      </c>
      <c r="U1117" s="168">
        <v>0.26168613261310436</v>
      </c>
      <c r="V1117" s="172">
        <v>86664.433797000005</v>
      </c>
      <c r="W1117" s="173">
        <v>0.14362185443651843</v>
      </c>
      <c r="X1117" s="172">
        <v>174204.71763299999</v>
      </c>
      <c r="Y1117" s="173">
        <v>1.0101062223639694</v>
      </c>
      <c r="Z1117" s="172">
        <v>208326.72943499999</v>
      </c>
      <c r="AA1117" s="173">
        <v>0.19587306397686319</v>
      </c>
      <c r="AB1117" s="172">
        <v>3478.5714285714289</v>
      </c>
      <c r="AC1117" s="168" t="s">
        <v>2001</v>
      </c>
      <c r="AD1117" s="172">
        <v>7270</v>
      </c>
      <c r="AE1117" s="168">
        <v>1.0899383983572895</v>
      </c>
      <c r="AF1117" s="172">
        <v>8596</v>
      </c>
      <c r="AG1117" s="168">
        <v>0.18239339752407152</v>
      </c>
      <c r="AH1117" s="171">
        <v>22.237021774872652</v>
      </c>
      <c r="AI1117" s="171">
        <v>40.173810030402088</v>
      </c>
      <c r="AJ1117" s="171">
        <v>33.646728802188697</v>
      </c>
      <c r="AK1117" s="171">
        <v>47.015759045202202</v>
      </c>
      <c r="AL1117" s="171">
        <v>61.397171901678519</v>
      </c>
      <c r="AM1117" s="171">
        <v>50.943421006647668</v>
      </c>
      <c r="AN1117" s="170">
        <v>30.937067936802332</v>
      </c>
      <c r="AO1117" s="170">
        <v>31.858683175605364</v>
      </c>
      <c r="AP1117" s="170">
        <v>34.716718417660609</v>
      </c>
      <c r="AQ1117" s="170">
        <v>0</v>
      </c>
      <c r="AR1117" s="170">
        <v>0</v>
      </c>
      <c r="AS1117" s="170">
        <v>0</v>
      </c>
      <c r="AT1117" s="6">
        <v>0</v>
      </c>
      <c r="AU1117" s="6">
        <v>1250</v>
      </c>
      <c r="AV1117" s="6" t="s">
        <v>4748</v>
      </c>
    </row>
    <row r="1118" spans="1:48" x14ac:dyDescent="0.25">
      <c r="A1118" s="162">
        <v>1115</v>
      </c>
      <c r="B1118" s="3" t="s">
        <v>579</v>
      </c>
      <c r="C1118" s="3" t="s">
        <v>694</v>
      </c>
      <c r="D1118" s="28" t="s">
        <v>4942</v>
      </c>
      <c r="E1118" s="25" t="s">
        <v>4942</v>
      </c>
      <c r="F1118" s="25" t="s">
        <v>4942</v>
      </c>
      <c r="G1118" s="25" t="s">
        <v>4942</v>
      </c>
      <c r="H1118" s="28" t="s">
        <v>4942</v>
      </c>
      <c r="I1118" s="51">
        <v>20</v>
      </c>
      <c r="J1118" s="51">
        <v>76.39349</v>
      </c>
      <c r="K1118" s="28" t="s">
        <v>4942</v>
      </c>
      <c r="L1118" s="28" t="s">
        <v>4942</v>
      </c>
      <c r="M1118" s="51" t="s">
        <v>4942</v>
      </c>
      <c r="N1118" s="51" t="s">
        <v>4942</v>
      </c>
      <c r="O1118" s="51" t="s">
        <v>4942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2001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9">
        <v>3.9938359214745645</v>
      </c>
      <c r="AO1118" s="49">
        <v>1.6394293290104112</v>
      </c>
      <c r="AP1118" s="49">
        <v>1.3304792911238761</v>
      </c>
      <c r="AQ1118" s="49">
        <v>0</v>
      </c>
      <c r="AR1118" s="49">
        <v>0</v>
      </c>
      <c r="AS1118" s="49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62">
        <v>1116</v>
      </c>
      <c r="B1119" s="3" t="s">
        <v>3501</v>
      </c>
      <c r="C1119" s="3" t="s">
        <v>2176</v>
      </c>
      <c r="D1119" s="28">
        <v>8500</v>
      </c>
      <c r="E1119" s="25">
        <v>-1.1627909999999999</v>
      </c>
      <c r="F1119" s="25">
        <v>-4.4943819999999999</v>
      </c>
      <c r="G1119" s="25">
        <v>-27.966100000000001</v>
      </c>
      <c r="H1119" s="28">
        <v>1838507168500</v>
      </c>
      <c r="I1119" s="51">
        <v>216.29499999999999</v>
      </c>
      <c r="J1119" s="51">
        <v>24.71613</v>
      </c>
      <c r="K1119" s="28">
        <v>1735</v>
      </c>
      <c r="L1119" s="28">
        <v>15267000</v>
      </c>
      <c r="M1119" s="51">
        <v>4.468980021030494</v>
      </c>
      <c r="N1119" s="51">
        <v>1.1451221368284255</v>
      </c>
      <c r="O1119" s="51">
        <v>0.81284650000000003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4748</v>
      </c>
      <c r="AC1119" s="27" t="s">
        <v>2001</v>
      </c>
      <c r="AD1119" s="30">
        <v>86</v>
      </c>
      <c r="AE1119" s="27" t="s">
        <v>2001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9">
        <v>33.724715844839118</v>
      </c>
      <c r="AO1119" s="49">
        <v>41.950383521860289</v>
      </c>
      <c r="AP1119" s="49">
        <v>37.733282568113268</v>
      </c>
      <c r="AQ1119" s="49">
        <v>44.678491452410491</v>
      </c>
      <c r="AR1119" s="49">
        <v>40.228660391442105</v>
      </c>
      <c r="AS1119" s="49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62">
        <v>1117</v>
      </c>
      <c r="B1120" s="3" t="s">
        <v>4397</v>
      </c>
      <c r="C1120" s="3" t="s">
        <v>1</v>
      </c>
      <c r="D1120" s="6">
        <v>16500</v>
      </c>
      <c r="E1120" s="171">
        <v>-9.8360660000000006</v>
      </c>
      <c r="F1120" s="171">
        <v>-17.5</v>
      </c>
      <c r="G1120" s="171">
        <v>-27.01923</v>
      </c>
      <c r="H1120" s="6">
        <v>751408465500</v>
      </c>
      <c r="I1120" s="154">
        <v>45.539909999999999</v>
      </c>
      <c r="J1120" s="154">
        <v>52.518569999999997</v>
      </c>
      <c r="K1120" s="6">
        <v>1717.5</v>
      </c>
      <c r="L1120" s="6">
        <v>29208400</v>
      </c>
      <c r="M1120" s="154">
        <v>5.9588299024918747</v>
      </c>
      <c r="N1120" s="154">
        <v>1.1527705516182636</v>
      </c>
      <c r="O1120" s="154">
        <v>0.63703670000000001</v>
      </c>
      <c r="P1120" s="172">
        <v>128288.137206</v>
      </c>
      <c r="Q1120" s="168">
        <v>0.27481205052696511</v>
      </c>
      <c r="R1120" s="172">
        <v>1079178.791161</v>
      </c>
      <c r="S1120" s="168">
        <v>7.4121479558791759</v>
      </c>
      <c r="T1120" s="172">
        <v>532785.61495800002</v>
      </c>
      <c r="U1120" s="168">
        <v>-0.50630459074828593</v>
      </c>
      <c r="V1120" s="172">
        <v>19815.086035</v>
      </c>
      <c r="W1120" s="173">
        <v>7.5424693220682792E-2</v>
      </c>
      <c r="X1120" s="172">
        <v>273135.48364499997</v>
      </c>
      <c r="Y1120" s="173">
        <v>12.784218910912237</v>
      </c>
      <c r="Z1120" s="172">
        <v>139653.38134699999</v>
      </c>
      <c r="AA1120" s="173">
        <v>-0.48870289761212249</v>
      </c>
      <c r="AB1120" s="172">
        <v>436.81159420289856</v>
      </c>
      <c r="AC1120" s="168">
        <v>7.489300998573456E-2</v>
      </c>
      <c r="AD1120" s="172">
        <v>5931.739130434783</v>
      </c>
      <c r="AE1120" s="168">
        <v>12.579628400796285</v>
      </c>
      <c r="AF1120" s="172">
        <v>2777.3913043478265</v>
      </c>
      <c r="AG1120" s="168">
        <v>-0.531774536392289</v>
      </c>
      <c r="AH1120" s="171">
        <v>2.633803162817915</v>
      </c>
      <c r="AI1120" s="171">
        <v>22.071439680117582</v>
      </c>
      <c r="AJ1120" s="171">
        <v>8.9406134518351976</v>
      </c>
      <c r="AK1120" s="171">
        <v>9.2898412589385231</v>
      </c>
      <c r="AL1120" s="171">
        <v>78.76081104470569</v>
      </c>
      <c r="AM1120" s="171">
        <v>24.23301576721947</v>
      </c>
      <c r="AN1120" s="170">
        <v>35.73755979275046</v>
      </c>
      <c r="AO1120" s="170">
        <v>44.962933039944232</v>
      </c>
      <c r="AP1120" s="170">
        <v>37.365059439657223</v>
      </c>
      <c r="AQ1120" s="170">
        <v>24.192855403535184</v>
      </c>
      <c r="AR1120" s="170">
        <v>48.140359693055359</v>
      </c>
      <c r="AS1120" s="170">
        <v>51.003931019644575</v>
      </c>
      <c r="AT1120" s="6">
        <v>288.63768115942031</v>
      </c>
      <c r="AU1120" s="6">
        <v>434.78260869565219</v>
      </c>
      <c r="AV1120" s="6">
        <v>0</v>
      </c>
    </row>
    <row r="1121" spans="1:48" x14ac:dyDescent="0.25">
      <c r="A1121" s="162">
        <v>1118</v>
      </c>
      <c r="B1121" s="3" t="s">
        <v>3504</v>
      </c>
      <c r="C1121" s="3" t="s">
        <v>2176</v>
      </c>
      <c r="D1121" s="28">
        <v>19300</v>
      </c>
      <c r="E1121" s="25">
        <v>-16.086960000000001</v>
      </c>
      <c r="F1121" s="25">
        <v>-17.872340000000001</v>
      </c>
      <c r="G1121" s="25">
        <v>82.075469999999996</v>
      </c>
      <c r="H1121" s="28">
        <v>278306000000</v>
      </c>
      <c r="I1121" s="51">
        <v>14.42</v>
      </c>
      <c r="J1121" s="51">
        <v>62.577289999999998</v>
      </c>
      <c r="K1121" s="28">
        <v>130</v>
      </c>
      <c r="L1121" s="28">
        <v>2952000</v>
      </c>
      <c r="M1121" s="51">
        <v>6.8029608741628484</v>
      </c>
      <c r="N1121" s="51">
        <v>1.3709034198546228</v>
      </c>
      <c r="O1121" s="51" t="s">
        <v>4942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9">
        <v>17.735200073384437</v>
      </c>
      <c r="AO1121" s="49">
        <v>16.453158266988854</v>
      </c>
      <c r="AP1121" s="49">
        <v>17.266087100492189</v>
      </c>
      <c r="AQ1121" s="49">
        <v>2.7239066815305124</v>
      </c>
      <c r="AR1121" s="49">
        <v>1.9522550963654608</v>
      </c>
      <c r="AS1121" s="49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62">
        <v>1119</v>
      </c>
      <c r="B1122" s="3" t="s">
        <v>235</v>
      </c>
      <c r="C1122" s="3" t="s">
        <v>1</v>
      </c>
      <c r="D1122" s="28">
        <v>6330</v>
      </c>
      <c r="E1122" s="25">
        <v>9.137931</v>
      </c>
      <c r="F1122" s="25">
        <v>11.052630000000001</v>
      </c>
      <c r="G1122" s="25">
        <v>10.086959999999999</v>
      </c>
      <c r="H1122" s="28">
        <v>468430153320</v>
      </c>
      <c r="I1122" s="51">
        <v>74.001599999999996</v>
      </c>
      <c r="J1122" s="51">
        <v>40.023029999999999</v>
      </c>
      <c r="K1122" s="28">
        <v>16187</v>
      </c>
      <c r="L1122" s="28">
        <v>110003400</v>
      </c>
      <c r="M1122" s="51">
        <v>4.0588367357372244</v>
      </c>
      <c r="N1122" s="51">
        <v>0.6324013396776581</v>
      </c>
      <c r="O1122" s="51">
        <v>0.41709289999999999</v>
      </c>
      <c r="P1122" s="30">
        <v>539807.72124700004</v>
      </c>
      <c r="Q1122" s="27" t="s">
        <v>2001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2001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2001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4748</v>
      </c>
      <c r="AI1122" s="25">
        <v>2.4684782625089086</v>
      </c>
      <c r="AJ1122" s="25">
        <v>5.9307914878505885</v>
      </c>
      <c r="AK1122" s="25" t="s">
        <v>4748</v>
      </c>
      <c r="AL1122" s="25">
        <v>10.503195987501742</v>
      </c>
      <c r="AM1122" s="25">
        <v>19.605641321232397</v>
      </c>
      <c r="AN1122" s="49">
        <v>16.683680594074236</v>
      </c>
      <c r="AO1122" s="49">
        <v>34.575471754774135</v>
      </c>
      <c r="AP1122" s="49">
        <v>30.193615752429903</v>
      </c>
      <c r="AQ1122" s="49">
        <v>173.98540733832314</v>
      </c>
      <c r="AR1122" s="49">
        <v>110.9535928283171</v>
      </c>
      <c r="AS1122" s="49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62">
        <v>1120</v>
      </c>
      <c r="B1123" s="3" t="s">
        <v>580</v>
      </c>
      <c r="C1123" s="3" t="s">
        <v>1</v>
      </c>
      <c r="D1123" s="28">
        <v>5880</v>
      </c>
      <c r="E1123" s="25">
        <v>-0.33898309999999998</v>
      </c>
      <c r="F1123" s="25">
        <v>7.8899080000000001</v>
      </c>
      <c r="G1123" s="25">
        <v>-19.23077</v>
      </c>
      <c r="H1123" s="28">
        <v>162165696000</v>
      </c>
      <c r="I1123" s="51">
        <v>27.5792</v>
      </c>
      <c r="J1123" s="51">
        <v>72.995990000000006</v>
      </c>
      <c r="K1123" s="28">
        <v>42913</v>
      </c>
      <c r="L1123" s="28">
        <v>249650000</v>
      </c>
      <c r="M1123" s="51">
        <v>4.5283644852849525</v>
      </c>
      <c r="N1123" s="51">
        <v>0.46197382880118254</v>
      </c>
      <c r="O1123" s="51">
        <v>0.50194629999999996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9">
        <v>20.089452658442795</v>
      </c>
      <c r="AO1123" s="49">
        <v>16.987267679475305</v>
      </c>
      <c r="AP1123" s="49">
        <v>14.599070866775376</v>
      </c>
      <c r="AQ1123" s="49">
        <v>57.119131345535997</v>
      </c>
      <c r="AR1123" s="49">
        <v>48.063179819842475</v>
      </c>
      <c r="AS1123" s="49">
        <v>80.021490983771045</v>
      </c>
      <c r="AT1123" s="28">
        <v>239.15816326530609</v>
      </c>
      <c r="AU1123" s="28">
        <v>267.85714285714283</v>
      </c>
      <c r="AV1123" s="28" t="s">
        <v>4748</v>
      </c>
    </row>
    <row r="1124" spans="1:48" x14ac:dyDescent="0.25">
      <c r="A1124" s="162">
        <v>1121</v>
      </c>
      <c r="B1124" s="3" t="s">
        <v>581</v>
      </c>
      <c r="C1124" s="3" t="s">
        <v>694</v>
      </c>
      <c r="D1124" s="28">
        <v>7400</v>
      </c>
      <c r="E1124" s="25">
        <v>-1.3333330000000001</v>
      </c>
      <c r="F1124" s="25">
        <v>2.7777780000000001</v>
      </c>
      <c r="G1124" s="25">
        <v>-32.11009</v>
      </c>
      <c r="H1124" s="28">
        <v>8903087437600</v>
      </c>
      <c r="I1124" s="51">
        <v>1203.1199999999999</v>
      </c>
      <c r="J1124" s="51">
        <v>83.925219999999996</v>
      </c>
      <c r="K1124" s="28">
        <v>2692384</v>
      </c>
      <c r="L1124" s="28">
        <v>20219420000</v>
      </c>
      <c r="M1124" s="51">
        <v>4.7753061854857872</v>
      </c>
      <c r="N1124" s="51">
        <v>0.52169103370572678</v>
      </c>
      <c r="O1124" s="51">
        <v>1.0623659999999999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9" t="s">
        <v>4748</v>
      </c>
      <c r="AO1124" s="49" t="s">
        <v>4748</v>
      </c>
      <c r="AP1124" s="49" t="s">
        <v>4748</v>
      </c>
      <c r="AQ1124" s="49">
        <v>364.59091958064135</v>
      </c>
      <c r="AR1124" s="49">
        <v>432.77819651525942</v>
      </c>
      <c r="AS1124" s="49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62">
        <v>1122</v>
      </c>
      <c r="B1125" s="3" t="s">
        <v>3956</v>
      </c>
      <c r="C1125" s="3" t="s">
        <v>2176</v>
      </c>
      <c r="D1125" s="28">
        <v>5400</v>
      </c>
      <c r="E1125" s="25">
        <v>5.8823530000000002</v>
      </c>
      <c r="F1125" s="25">
        <v>-6.8965519999999998</v>
      </c>
      <c r="G1125" s="25">
        <v>3.8461539999999999</v>
      </c>
      <c r="H1125" s="28">
        <v>23271570000</v>
      </c>
      <c r="I1125" s="51">
        <v>4.3095499999999998</v>
      </c>
      <c r="J1125" s="51">
        <v>90.899519999999995</v>
      </c>
      <c r="K1125" s="28">
        <v>390</v>
      </c>
      <c r="L1125" s="28">
        <v>2165500</v>
      </c>
      <c r="M1125" s="51">
        <v>7.7809798270893369</v>
      </c>
      <c r="N1125" s="51">
        <v>0.49883195342097947</v>
      </c>
      <c r="O1125" s="51" t="s">
        <v>4942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9">
        <v>15.673118276594566</v>
      </c>
      <c r="AO1125" s="49">
        <v>11.36839417946911</v>
      </c>
      <c r="AP1125" s="49">
        <v>9.0566620804959808</v>
      </c>
      <c r="AQ1125" s="49">
        <v>10.679047142994705</v>
      </c>
      <c r="AR1125" s="49">
        <v>15.804079677945401</v>
      </c>
      <c r="AS1125" s="49">
        <v>9.8602156439660309</v>
      </c>
      <c r="AT1125" s="28" t="s">
        <v>4748</v>
      </c>
      <c r="AU1125" s="28" t="s">
        <v>4748</v>
      </c>
      <c r="AV1125" s="28">
        <v>0</v>
      </c>
    </row>
    <row r="1126" spans="1:48" x14ac:dyDescent="0.25">
      <c r="A1126" s="162">
        <v>1123</v>
      </c>
      <c r="B1126" s="3" t="s">
        <v>3507</v>
      </c>
      <c r="C1126" s="3" t="s">
        <v>2176</v>
      </c>
      <c r="D1126" s="28" t="s">
        <v>4942</v>
      </c>
      <c r="E1126" s="25" t="s">
        <v>4942</v>
      </c>
      <c r="F1126" s="25" t="s">
        <v>4942</v>
      </c>
      <c r="G1126" s="25" t="s">
        <v>4942</v>
      </c>
      <c r="H1126" s="28" t="s">
        <v>4942</v>
      </c>
      <c r="I1126" s="51">
        <v>27</v>
      </c>
      <c r="J1126" s="51">
        <v>64.443049999999999</v>
      </c>
      <c r="K1126" s="28">
        <v>0</v>
      </c>
      <c r="L1126" s="28" t="s">
        <v>4942</v>
      </c>
      <c r="M1126" s="51" t="s">
        <v>4942</v>
      </c>
      <c r="N1126" s="51" t="s">
        <v>4942</v>
      </c>
      <c r="O1126" s="51" t="s">
        <v>4942</v>
      </c>
      <c r="P1126" s="30" t="s">
        <v>4748</v>
      </c>
      <c r="Q1126" s="27" t="s">
        <v>2001</v>
      </c>
      <c r="R1126" s="30">
        <v>693075.45692899998</v>
      </c>
      <c r="S1126" s="27" t="s">
        <v>2001</v>
      </c>
      <c r="T1126" s="30" t="s">
        <v>4748</v>
      </c>
      <c r="U1126" s="27" t="s">
        <v>4748</v>
      </c>
      <c r="V1126" s="30" t="s">
        <v>4748</v>
      </c>
      <c r="W1126" s="32" t="s">
        <v>2001</v>
      </c>
      <c r="X1126" s="30">
        <v>-179441.65586</v>
      </c>
      <c r="Y1126" s="32" t="s">
        <v>2001</v>
      </c>
      <c r="Z1126" s="30" t="s">
        <v>4748</v>
      </c>
      <c r="AA1126" s="32" t="s">
        <v>4748</v>
      </c>
      <c r="AB1126" s="30" t="s">
        <v>4748</v>
      </c>
      <c r="AC1126" s="27" t="s">
        <v>2001</v>
      </c>
      <c r="AD1126" s="30">
        <v>-6646</v>
      </c>
      <c r="AE1126" s="27" t="s">
        <v>2001</v>
      </c>
      <c r="AF1126" s="30" t="s">
        <v>4748</v>
      </c>
      <c r="AG1126" s="27" t="s">
        <v>4748</v>
      </c>
      <c r="AH1126" s="25" t="s">
        <v>4748</v>
      </c>
      <c r="AI1126" s="25" t="s">
        <v>4748</v>
      </c>
      <c r="AJ1126" s="25" t="s">
        <v>4748</v>
      </c>
      <c r="AK1126" s="25" t="s">
        <v>4748</v>
      </c>
      <c r="AL1126" s="25" t="s">
        <v>4748</v>
      </c>
      <c r="AM1126" s="25" t="s">
        <v>4748</v>
      </c>
      <c r="AN1126" s="49" t="s">
        <v>4748</v>
      </c>
      <c r="AO1126" s="49">
        <v>-2.4610362605506753</v>
      </c>
      <c r="AP1126" s="49" t="s">
        <v>4748</v>
      </c>
      <c r="AQ1126" s="49" t="s">
        <v>4748</v>
      </c>
      <c r="AR1126" s="49" t="s">
        <v>4748</v>
      </c>
      <c r="AS1126" s="49" t="s">
        <v>4748</v>
      </c>
      <c r="AT1126" s="28" t="s">
        <v>4748</v>
      </c>
      <c r="AU1126" s="28">
        <v>0</v>
      </c>
      <c r="AV1126" s="28" t="s">
        <v>4748</v>
      </c>
    </row>
    <row r="1127" spans="1:48" x14ac:dyDescent="0.25">
      <c r="A1127" s="162">
        <v>1124</v>
      </c>
      <c r="B1127" s="3" t="s">
        <v>236</v>
      </c>
      <c r="C1127" s="3" t="s">
        <v>1</v>
      </c>
      <c r="D1127" s="28">
        <v>8150</v>
      </c>
      <c r="E1127" s="25">
        <v>-1.807229</v>
      </c>
      <c r="F1127" s="25">
        <v>8.0901859999999992</v>
      </c>
      <c r="G1127" s="25">
        <v>27.533529999999999</v>
      </c>
      <c r="H1127" s="28">
        <v>693308087550</v>
      </c>
      <c r="I1127" s="51">
        <v>85.068479999999994</v>
      </c>
      <c r="J1127" s="51">
        <v>31.317689999999999</v>
      </c>
      <c r="K1127" s="28">
        <v>644319</v>
      </c>
      <c r="L1127" s="28">
        <v>5299200000</v>
      </c>
      <c r="M1127" s="51">
        <v>5.3608162672213391</v>
      </c>
      <c r="N1127" s="51">
        <v>0.65193287915490805</v>
      </c>
      <c r="O1127" s="51">
        <v>0.53050600000000003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9">
        <v>15.354269947947497</v>
      </c>
      <c r="AO1127" s="49">
        <v>19.143506010419575</v>
      </c>
      <c r="AP1127" s="49">
        <v>13.313244577562966</v>
      </c>
      <c r="AQ1127" s="49">
        <v>126.64184426460119</v>
      </c>
      <c r="AR1127" s="49">
        <v>127.14275914289726</v>
      </c>
      <c r="AS1127" s="49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62">
        <v>1125</v>
      </c>
      <c r="B1128" s="3" t="s">
        <v>582</v>
      </c>
      <c r="C1128" s="3" t="s">
        <v>694</v>
      </c>
      <c r="D1128" s="28">
        <v>9300</v>
      </c>
      <c r="E1128" s="25">
        <v>0</v>
      </c>
      <c r="F1128" s="25">
        <v>-3.125</v>
      </c>
      <c r="G1128" s="25">
        <v>-3.3168340000000001</v>
      </c>
      <c r="H1128" s="28">
        <v>1205346467100</v>
      </c>
      <c r="I1128" s="51">
        <v>129.6071</v>
      </c>
      <c r="J1128" s="51">
        <v>95.445740000000001</v>
      </c>
      <c r="K1128" s="28">
        <v>24908.25</v>
      </c>
      <c r="L1128" s="28">
        <v>227858500</v>
      </c>
      <c r="M1128" s="51">
        <v>64.151123156926204</v>
      </c>
      <c r="N1128" s="51">
        <v>0.81718205830531543</v>
      </c>
      <c r="O1128" s="51">
        <v>0.40721839999999998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9">
        <v>82.294569777634536</v>
      </c>
      <c r="AO1128" s="49">
        <v>23.100248229585173</v>
      </c>
      <c r="AP1128" s="49">
        <v>8.127581645456516</v>
      </c>
      <c r="AQ1128" s="49">
        <v>9.6906627396133249</v>
      </c>
      <c r="AR1128" s="49">
        <v>0.23404198179861974</v>
      </c>
      <c r="AS1128" s="49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62">
        <v>1126</v>
      </c>
      <c r="B1129" s="3" t="s">
        <v>237</v>
      </c>
      <c r="C1129" s="3" t="s">
        <v>1</v>
      </c>
      <c r="D1129" s="6">
        <v>22500</v>
      </c>
      <c r="E1129" s="171">
        <v>1.809955</v>
      </c>
      <c r="F1129" s="171">
        <v>2.2727270000000002</v>
      </c>
      <c r="G1129" s="171">
        <v>-0.88105730000000004</v>
      </c>
      <c r="H1129" s="6">
        <v>2108479500000</v>
      </c>
      <c r="I1129" s="154">
        <v>93.7102</v>
      </c>
      <c r="J1129" s="154">
        <v>39.637390000000003</v>
      </c>
      <c r="K1129" s="6">
        <v>11771</v>
      </c>
      <c r="L1129" s="6">
        <v>260333900</v>
      </c>
      <c r="M1129" s="154">
        <v>11.072372859063639</v>
      </c>
      <c r="N1129" s="154">
        <v>1.7264643838335327</v>
      </c>
      <c r="O1129" s="154">
        <v>0.48105870000000001</v>
      </c>
      <c r="P1129" s="172">
        <v>594685.47794899996</v>
      </c>
      <c r="Q1129" s="168">
        <v>-2.9479603691517919E-3</v>
      </c>
      <c r="R1129" s="172">
        <v>512966.68410800002</v>
      </c>
      <c r="S1129" s="168">
        <v>-0.1374151494716811</v>
      </c>
      <c r="T1129" s="172">
        <v>616963.73164500005</v>
      </c>
      <c r="U1129" s="168">
        <v>0.20273645591202663</v>
      </c>
      <c r="V1129" s="172">
        <v>164561.09124800001</v>
      </c>
      <c r="W1129" s="173">
        <v>-0.25237772918656198</v>
      </c>
      <c r="X1129" s="172">
        <v>98056.435513000004</v>
      </c>
      <c r="Y1129" s="173">
        <v>-0.40413353624870463</v>
      </c>
      <c r="Z1129" s="172">
        <v>185252.69947299999</v>
      </c>
      <c r="AA1129" s="173">
        <v>0.88924570329134378</v>
      </c>
      <c r="AB1129" s="172">
        <v>1686</v>
      </c>
      <c r="AC1129" s="168">
        <v>-0.28224776500638571</v>
      </c>
      <c r="AD1129" s="172">
        <v>1005</v>
      </c>
      <c r="AE1129" s="168">
        <v>-0.40391459074733094</v>
      </c>
      <c r="AF1129" s="172">
        <v>1878</v>
      </c>
      <c r="AG1129" s="168">
        <v>0.86865671641791042</v>
      </c>
      <c r="AH1129" s="171">
        <v>5.3790131882010606</v>
      </c>
      <c r="AI1129" s="171">
        <v>3.5280468969930103</v>
      </c>
      <c r="AJ1129" s="171">
        <v>7.2381692546044905</v>
      </c>
      <c r="AK1129" s="171">
        <v>12.850333597542319</v>
      </c>
      <c r="AL1129" s="171">
        <v>7.7982201770526105</v>
      </c>
      <c r="AM1129" s="171">
        <v>14.700501187628898</v>
      </c>
      <c r="AN1129" s="170">
        <v>56.697464738817061</v>
      </c>
      <c r="AO1129" s="170">
        <v>46.533597825964016</v>
      </c>
      <c r="AP1129" s="170">
        <v>51.029485312947806</v>
      </c>
      <c r="AQ1129" s="170">
        <v>124.81980736589921</v>
      </c>
      <c r="AR1129" s="170">
        <v>115.50600187987949</v>
      </c>
      <c r="AS1129" s="170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62">
        <v>1127</v>
      </c>
      <c r="B1130" s="3" t="s">
        <v>583</v>
      </c>
      <c r="C1130" s="3" t="s">
        <v>694</v>
      </c>
      <c r="D1130" s="6">
        <v>11300</v>
      </c>
      <c r="E1130" s="171">
        <v>-0.877193</v>
      </c>
      <c r="F1130" s="171">
        <v>8.6538459999999997</v>
      </c>
      <c r="G1130" s="171">
        <v>-23.80725</v>
      </c>
      <c r="H1130" s="6">
        <v>2639873456000</v>
      </c>
      <c r="I1130" s="154">
        <v>233.61709999999999</v>
      </c>
      <c r="J1130" s="154">
        <v>96.299260000000004</v>
      </c>
      <c r="K1130" s="6">
        <v>511601.3</v>
      </c>
      <c r="L1130" s="6">
        <v>5865940000</v>
      </c>
      <c r="M1130" s="154">
        <v>4.6573431243764638</v>
      </c>
      <c r="N1130" s="154">
        <v>0.80075075701522036</v>
      </c>
      <c r="O1130" s="154">
        <v>1.2959350000000001</v>
      </c>
      <c r="P1130" s="172">
        <v>464324.40466300002</v>
      </c>
      <c r="Q1130" s="168">
        <v>0.16145738521302988</v>
      </c>
      <c r="R1130" s="172">
        <v>529069.94954299997</v>
      </c>
      <c r="S1130" s="168">
        <v>0.13944032282126395</v>
      </c>
      <c r="T1130" s="172">
        <v>917842.70615999994</v>
      </c>
      <c r="U1130" s="168">
        <v>0.73482297936749974</v>
      </c>
      <c r="V1130" s="172">
        <v>118238.079262</v>
      </c>
      <c r="W1130" s="173">
        <v>-3.1582223834829004E-2</v>
      </c>
      <c r="X1130" s="172">
        <v>86589.702466999996</v>
      </c>
      <c r="Y1130" s="173">
        <v>-0.26766653342593105</v>
      </c>
      <c r="Z1130" s="172">
        <v>369567.88238999998</v>
      </c>
      <c r="AA1130" s="173">
        <v>3.2680350187234466</v>
      </c>
      <c r="AB1130" s="172">
        <v>1183</v>
      </c>
      <c r="AC1130" s="168">
        <v>-3.2706459525756348E-2</v>
      </c>
      <c r="AD1130" s="172">
        <v>866</v>
      </c>
      <c r="AE1130" s="168">
        <v>-0.26796280642434489</v>
      </c>
      <c r="AF1130" s="172">
        <v>3696</v>
      </c>
      <c r="AG1130" s="168">
        <v>3.2678983833718247</v>
      </c>
      <c r="AH1130" s="171">
        <v>3.9096114044249606</v>
      </c>
      <c r="AI1130" s="171">
        <v>2.7977318758102157</v>
      </c>
      <c r="AJ1130" s="171">
        <v>9.9228026305966424</v>
      </c>
      <c r="AK1130" s="171">
        <v>12.216605963946343</v>
      </c>
      <c r="AL1130" s="171">
        <v>8.0872721246646933</v>
      </c>
      <c r="AM1130" s="171">
        <v>28.655095141293081</v>
      </c>
      <c r="AN1130" s="170" t="s">
        <v>4748</v>
      </c>
      <c r="AO1130" s="170" t="s">
        <v>4748</v>
      </c>
      <c r="AP1130" s="170" t="s">
        <v>4748</v>
      </c>
      <c r="AQ1130" s="170">
        <v>106.72283381277398</v>
      </c>
      <c r="AR1130" s="170">
        <v>127.84175721466049</v>
      </c>
      <c r="AS1130" s="170">
        <v>127.72119113714733</v>
      </c>
      <c r="AT1130" s="6">
        <v>0</v>
      </c>
      <c r="AU1130" s="6">
        <v>800</v>
      </c>
      <c r="AV1130" s="6">
        <v>2500</v>
      </c>
    </row>
    <row r="1131" spans="1:48" x14ac:dyDescent="0.25">
      <c r="A1131" s="162">
        <v>1128</v>
      </c>
      <c r="B1131" s="3" t="s">
        <v>3510</v>
      </c>
      <c r="C1131" s="3" t="s">
        <v>2176</v>
      </c>
      <c r="D1131" s="6" t="s">
        <v>4942</v>
      </c>
      <c r="E1131" s="171" t="s">
        <v>4942</v>
      </c>
      <c r="F1131" s="171" t="s">
        <v>4942</v>
      </c>
      <c r="G1131" s="171" t="s">
        <v>4942</v>
      </c>
      <c r="H1131" s="6" t="s">
        <v>4942</v>
      </c>
      <c r="I1131" s="154">
        <v>1.72</v>
      </c>
      <c r="J1131" s="154">
        <v>95.005809999999997</v>
      </c>
      <c r="K1131" s="6">
        <v>0</v>
      </c>
      <c r="L1131" s="6" t="s">
        <v>4942</v>
      </c>
      <c r="M1131" s="154" t="s">
        <v>4942</v>
      </c>
      <c r="N1131" s="154" t="s">
        <v>4942</v>
      </c>
      <c r="O1131" s="154" t="s">
        <v>4942</v>
      </c>
      <c r="P1131" s="172">
        <v>837199.465066</v>
      </c>
      <c r="Q1131" s="168" t="s">
        <v>2001</v>
      </c>
      <c r="R1131" s="172">
        <v>861217.62315300002</v>
      </c>
      <c r="S1131" s="168">
        <v>2.8688692586666287E-2</v>
      </c>
      <c r="T1131" s="172">
        <v>993339.50311100006</v>
      </c>
      <c r="U1131" s="168">
        <v>0.15341288474136097</v>
      </c>
      <c r="V1131" s="172">
        <v>1321.5229650000001</v>
      </c>
      <c r="W1131" s="173" t="s">
        <v>2001</v>
      </c>
      <c r="X1131" s="172">
        <v>2338.6372139999999</v>
      </c>
      <c r="Y1131" s="173">
        <v>0.7696531017151107</v>
      </c>
      <c r="Z1131" s="172">
        <v>3267.6041399999999</v>
      </c>
      <c r="AA1131" s="173">
        <v>0.3972257520058432</v>
      </c>
      <c r="AB1131" s="172">
        <v>768</v>
      </c>
      <c r="AC1131" s="168" t="s">
        <v>2001</v>
      </c>
      <c r="AD1131" s="172">
        <v>1360</v>
      </c>
      <c r="AE1131" s="168">
        <v>0.77083333333333326</v>
      </c>
      <c r="AF1131" s="172">
        <v>1900</v>
      </c>
      <c r="AG1131" s="168">
        <v>0.39705882352941174</v>
      </c>
      <c r="AH1131" s="171" t="s">
        <v>4748</v>
      </c>
      <c r="AI1131" s="171">
        <v>1.0840316818173117</v>
      </c>
      <c r="AJ1131" s="171" t="s">
        <v>4748</v>
      </c>
      <c r="AK1131" s="171" t="s">
        <v>4748</v>
      </c>
      <c r="AL1131" s="171">
        <v>9.5516606546191074</v>
      </c>
      <c r="AM1131" s="171" t="s">
        <v>4748</v>
      </c>
      <c r="AN1131" s="170">
        <v>3.5818311977344641</v>
      </c>
      <c r="AO1131" s="170">
        <v>3.8996522715180837</v>
      </c>
      <c r="AP1131" s="170" t="s">
        <v>4748</v>
      </c>
      <c r="AQ1131" s="170">
        <v>527.24887011666181</v>
      </c>
      <c r="AR1131" s="170">
        <v>545.50707408937694</v>
      </c>
      <c r="AS1131" s="170" t="s">
        <v>4748</v>
      </c>
      <c r="AT1131" s="6" t="s">
        <v>4748</v>
      </c>
      <c r="AU1131" s="6" t="s">
        <v>4748</v>
      </c>
      <c r="AV1131" s="6" t="s">
        <v>4748</v>
      </c>
    </row>
    <row r="1132" spans="1:48" x14ac:dyDescent="0.25">
      <c r="A1132" s="162">
        <v>1129</v>
      </c>
      <c r="B1132" s="3" t="s">
        <v>584</v>
      </c>
      <c r="C1132" s="3" t="s">
        <v>694</v>
      </c>
      <c r="D1132" s="28">
        <v>10100</v>
      </c>
      <c r="E1132" s="25">
        <v>10.18181</v>
      </c>
      <c r="F1132" s="25">
        <v>1.8487359999999999</v>
      </c>
      <c r="G1132" s="25">
        <v>18.823530000000002</v>
      </c>
      <c r="H1132" s="28">
        <v>290872505800</v>
      </c>
      <c r="I1132" s="51">
        <v>28.79926</v>
      </c>
      <c r="J1132" s="51">
        <v>45.69717</v>
      </c>
      <c r="K1132" s="28">
        <v>5135</v>
      </c>
      <c r="L1132" s="28">
        <v>47676500</v>
      </c>
      <c r="M1132" s="51">
        <v>5.9928338997596438</v>
      </c>
      <c r="N1132" s="51">
        <v>0.9588846368632058</v>
      </c>
      <c r="O1132" s="51">
        <v>0.45118819999999998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9">
        <v>38.526484486474722</v>
      </c>
      <c r="AO1132" s="49">
        <v>46.653554202142168</v>
      </c>
      <c r="AP1132" s="49">
        <v>2.195169463988067</v>
      </c>
      <c r="AQ1132" s="49">
        <v>142.93025820144592</v>
      </c>
      <c r="AR1132" s="49">
        <v>10.201525520814595</v>
      </c>
      <c r="AS1132" s="49">
        <v>85.901914398591288</v>
      </c>
      <c r="AT1132" s="28">
        <v>0</v>
      </c>
      <c r="AU1132" s="28" t="s">
        <v>4748</v>
      </c>
      <c r="AV1132" s="28">
        <v>800</v>
      </c>
    </row>
    <row r="1133" spans="1:48" x14ac:dyDescent="0.25">
      <c r="A1133" s="162">
        <v>1130</v>
      </c>
      <c r="B1133" s="3" t="s">
        <v>3513</v>
      </c>
      <c r="C1133" s="3" t="s">
        <v>2176</v>
      </c>
      <c r="D1133" s="28">
        <v>16000</v>
      </c>
      <c r="E1133" s="25">
        <v>0</v>
      </c>
      <c r="F1133" s="25">
        <v>-5.8823530000000002</v>
      </c>
      <c r="G1133" s="25">
        <v>-2.4390239999999999</v>
      </c>
      <c r="H1133" s="28">
        <v>1600000000000</v>
      </c>
      <c r="I1133" s="51">
        <v>100</v>
      </c>
      <c r="J1133" s="51">
        <v>3.9072040000000001</v>
      </c>
      <c r="K1133" s="28">
        <v>835</v>
      </c>
      <c r="L1133" s="28">
        <v>13250000</v>
      </c>
      <c r="M1133" s="51">
        <v>28.469750889679716</v>
      </c>
      <c r="N1133" s="51">
        <v>0.76731043144031608</v>
      </c>
      <c r="O1133" s="51" t="s">
        <v>4942</v>
      </c>
      <c r="P1133" s="30">
        <v>244555.75647699999</v>
      </c>
      <c r="Q1133" s="27" t="s">
        <v>2001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2001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2001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4748</v>
      </c>
      <c r="AI1133" s="25">
        <v>1.6950387289869633</v>
      </c>
      <c r="AJ1133" s="25">
        <v>2.3709445771335109</v>
      </c>
      <c r="AK1133" s="25" t="s">
        <v>4748</v>
      </c>
      <c r="AL1133" s="25">
        <v>1.9063381528594079</v>
      </c>
      <c r="AM1133" s="25">
        <v>2.6815015285302888</v>
      </c>
      <c r="AN1133" s="49">
        <v>19.643414722285623</v>
      </c>
      <c r="AO1133" s="49">
        <v>38.003265113879706</v>
      </c>
      <c r="AP1133" s="49">
        <v>39.306454327858461</v>
      </c>
      <c r="AQ1133" s="49">
        <v>0</v>
      </c>
      <c r="AR1133" s="49">
        <v>2.094869542530573</v>
      </c>
      <c r="AS1133" s="49">
        <v>1.7707612582813477</v>
      </c>
      <c r="AT1133" s="28" t="s">
        <v>4748</v>
      </c>
      <c r="AU1133" s="28">
        <v>800</v>
      </c>
      <c r="AV1133" s="28" t="s">
        <v>4748</v>
      </c>
    </row>
    <row r="1134" spans="1:48" x14ac:dyDescent="0.25">
      <c r="A1134" s="162">
        <v>1131</v>
      </c>
      <c r="B1134" s="3" t="s">
        <v>238</v>
      </c>
      <c r="C1134" s="3" t="s">
        <v>1</v>
      </c>
      <c r="D1134" s="28">
        <v>19850</v>
      </c>
      <c r="E1134" s="25">
        <v>7.2972970000000004</v>
      </c>
      <c r="F1134" s="25">
        <v>10.27778</v>
      </c>
      <c r="G1134" s="25">
        <v>-10.58559</v>
      </c>
      <c r="H1134" s="28">
        <v>1280642600000</v>
      </c>
      <c r="I1134" s="51">
        <v>64.515999999999991</v>
      </c>
      <c r="J1134" s="51">
        <v>0.4147033</v>
      </c>
      <c r="K1134" s="28">
        <v>10</v>
      </c>
      <c r="L1134" s="28">
        <v>196600</v>
      </c>
      <c r="M1134" s="51">
        <v>145.48626125961053</v>
      </c>
      <c r="N1134" s="51">
        <v>1.1670773745124117</v>
      </c>
      <c r="O1134" s="51">
        <v>0.25610670000000002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9">
        <v>30.474224217150269</v>
      </c>
      <c r="AO1134" s="49">
        <v>18.928126302489567</v>
      </c>
      <c r="AP1134" s="49">
        <v>-3.1820150700974548</v>
      </c>
      <c r="AQ1134" s="49">
        <v>67.965957171340449</v>
      </c>
      <c r="AR1134" s="49">
        <v>100.30584576181083</v>
      </c>
      <c r="AS1134" s="49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62">
        <v>1132</v>
      </c>
      <c r="B1135" s="3" t="s">
        <v>3516</v>
      </c>
      <c r="C1135" s="3" t="s">
        <v>2176</v>
      </c>
      <c r="D1135" s="28">
        <v>41400</v>
      </c>
      <c r="E1135" s="25">
        <v>-0.95693779999999995</v>
      </c>
      <c r="F1135" s="25">
        <v>-13.75</v>
      </c>
      <c r="G1135" s="25">
        <v>-21.886790000000001</v>
      </c>
      <c r="H1135" s="28">
        <v>124712283600</v>
      </c>
      <c r="I1135" s="51">
        <v>3.0123699999999998</v>
      </c>
      <c r="J1135" s="51">
        <v>84.221339999999998</v>
      </c>
      <c r="K1135" s="28">
        <v>1470</v>
      </c>
      <c r="L1135" s="28">
        <v>61208500</v>
      </c>
      <c r="M1135" s="51">
        <v>3.4462665445767087</v>
      </c>
      <c r="N1135" s="51">
        <v>0.84118463542442845</v>
      </c>
      <c r="O1135" s="51">
        <v>0.25658120000000001</v>
      </c>
      <c r="P1135" s="30" t="s">
        <v>4748</v>
      </c>
      <c r="Q1135" s="27" t="s">
        <v>2001</v>
      </c>
      <c r="R1135" s="30">
        <v>167651.71643999999</v>
      </c>
      <c r="S1135" s="27" t="s">
        <v>2001</v>
      </c>
      <c r="T1135" s="30">
        <v>196150.55625299999</v>
      </c>
      <c r="U1135" s="27">
        <v>0.16998835692326061</v>
      </c>
      <c r="V1135" s="30" t="s">
        <v>4748</v>
      </c>
      <c r="W1135" s="32" t="s">
        <v>2001</v>
      </c>
      <c r="X1135" s="30">
        <v>30596.282412</v>
      </c>
      <c r="Y1135" s="32" t="s">
        <v>2001</v>
      </c>
      <c r="Z1135" s="30">
        <v>36189.039599999996</v>
      </c>
      <c r="AA1135" s="32">
        <v>0.18279205011542485</v>
      </c>
      <c r="AB1135" s="30" t="s">
        <v>4748</v>
      </c>
      <c r="AC1135" s="27" t="s">
        <v>2001</v>
      </c>
      <c r="AD1135" s="30">
        <v>12565</v>
      </c>
      <c r="AE1135" s="27" t="s">
        <v>2001</v>
      </c>
      <c r="AF1135" s="30">
        <v>12013</v>
      </c>
      <c r="AG1135" s="27">
        <v>-4.3931555909271787E-2</v>
      </c>
      <c r="AH1135" s="25" t="s">
        <v>4748</v>
      </c>
      <c r="AI1135" s="25" t="s">
        <v>4748</v>
      </c>
      <c r="AJ1135" s="25">
        <v>19.896813450946908</v>
      </c>
      <c r="AK1135" s="25" t="s">
        <v>4748</v>
      </c>
      <c r="AL1135" s="25" t="s">
        <v>4748</v>
      </c>
      <c r="AM1135" s="25">
        <v>26.625251256008493</v>
      </c>
      <c r="AN1135" s="49" t="s">
        <v>4748</v>
      </c>
      <c r="AO1135" s="49">
        <v>28.727112959345259</v>
      </c>
      <c r="AP1135" s="49">
        <v>28.117899478124198</v>
      </c>
      <c r="AQ1135" s="49" t="s">
        <v>4748</v>
      </c>
      <c r="AR1135" s="49">
        <v>16.86137890170896</v>
      </c>
      <c r="AS1135" s="49">
        <v>13.73704335999672</v>
      </c>
      <c r="AT1135" s="28" t="s">
        <v>4748</v>
      </c>
      <c r="AU1135" s="28" t="s">
        <v>4748</v>
      </c>
      <c r="AV1135" s="28">
        <v>4000</v>
      </c>
    </row>
    <row r="1136" spans="1:48" x14ac:dyDescent="0.25">
      <c r="A1136" s="162">
        <v>1133</v>
      </c>
      <c r="B1136" s="3" t="s">
        <v>585</v>
      </c>
      <c r="C1136" s="3" t="s">
        <v>694</v>
      </c>
      <c r="D1136" s="6">
        <v>21500</v>
      </c>
      <c r="E1136" s="171">
        <v>2.8708130000000001</v>
      </c>
      <c r="F1136" s="171">
        <v>39.610390000000002</v>
      </c>
      <c r="G1136" s="171">
        <v>-4.5474119999999996</v>
      </c>
      <c r="H1136" s="6">
        <v>427979924500</v>
      </c>
      <c r="I1136" s="154">
        <v>19.906040000000001</v>
      </c>
      <c r="J1136" s="154">
        <v>36.354680000000002</v>
      </c>
      <c r="K1136" s="6">
        <v>75</v>
      </c>
      <c r="L1136" s="6">
        <v>1508500</v>
      </c>
      <c r="M1136" s="154">
        <v>17.100417981433012</v>
      </c>
      <c r="N1136" s="154">
        <v>1.5972970503374773</v>
      </c>
      <c r="O1136" s="154">
        <v>0.52986800000000001</v>
      </c>
      <c r="P1136" s="172">
        <v>513316.51526800002</v>
      </c>
      <c r="Q1136" s="168">
        <v>0.18371576223894959</v>
      </c>
      <c r="R1136" s="172" t="s">
        <v>4748</v>
      </c>
      <c r="S1136" s="168" t="s">
        <v>2001</v>
      </c>
      <c r="T1136" s="172">
        <v>909128.37828599999</v>
      </c>
      <c r="U1136" s="168" t="s">
        <v>4748</v>
      </c>
      <c r="V1136" s="172">
        <v>16228.386224</v>
      </c>
      <c r="W1136" s="173">
        <v>0.31323176132881603</v>
      </c>
      <c r="X1136" s="172" t="s">
        <v>4748</v>
      </c>
      <c r="Y1136" s="173" t="s">
        <v>2001</v>
      </c>
      <c r="Z1136" s="172">
        <v>20838.149560999998</v>
      </c>
      <c r="AA1136" s="173" t="s">
        <v>4748</v>
      </c>
      <c r="AB1136" s="172">
        <v>1108.0754560935729</v>
      </c>
      <c r="AC1136" s="168">
        <v>4.6428571428571708E-2</v>
      </c>
      <c r="AD1136" s="172" t="s">
        <v>4748</v>
      </c>
      <c r="AE1136" s="168" t="s">
        <v>2001</v>
      </c>
      <c r="AF1136" s="172">
        <v>1382.9979961165047</v>
      </c>
      <c r="AG1136" s="168" t="s">
        <v>4748</v>
      </c>
      <c r="AH1136" s="171">
        <v>4.6028946457666988</v>
      </c>
      <c r="AI1136" s="171" t="s">
        <v>4748</v>
      </c>
      <c r="AJ1136" s="171" t="s">
        <v>4748</v>
      </c>
      <c r="AK1136" s="171">
        <v>11.546154832711698</v>
      </c>
      <c r="AL1136" s="171" t="s">
        <v>4748</v>
      </c>
      <c r="AM1136" s="171" t="s">
        <v>4748</v>
      </c>
      <c r="AN1136" s="170">
        <v>9.4174785891627089</v>
      </c>
      <c r="AO1136" s="170" t="s">
        <v>4748</v>
      </c>
      <c r="AP1136" s="170">
        <v>8.894331562221037</v>
      </c>
      <c r="AQ1136" s="170">
        <v>161.77343539129043</v>
      </c>
      <c r="AR1136" s="170" t="s">
        <v>4748</v>
      </c>
      <c r="AS1136" s="170">
        <v>164.73777145285956</v>
      </c>
      <c r="AT1136" s="6">
        <v>270.1305353714219</v>
      </c>
      <c r="AU1136" s="6" t="s">
        <v>4748</v>
      </c>
      <c r="AV1136" s="6" t="s">
        <v>4748</v>
      </c>
    </row>
    <row r="1137" spans="1:48" x14ac:dyDescent="0.25">
      <c r="A1137" s="162">
        <v>1134</v>
      </c>
      <c r="B1137" s="3" t="s">
        <v>586</v>
      </c>
      <c r="C1137" s="3" t="s">
        <v>694</v>
      </c>
      <c r="D1137" s="28">
        <v>2300</v>
      </c>
      <c r="E1137" s="25">
        <v>0</v>
      </c>
      <c r="F1137" s="25">
        <v>-8</v>
      </c>
      <c r="G1137" s="25">
        <v>-61.666670000000003</v>
      </c>
      <c r="H1137" s="28">
        <v>15949998600</v>
      </c>
      <c r="I1137" s="51">
        <v>6.9347799999999999</v>
      </c>
      <c r="J1137" s="51">
        <v>53.590420000000002</v>
      </c>
      <c r="K1137" s="28">
        <v>1915</v>
      </c>
      <c r="L1137" s="28">
        <v>4187500</v>
      </c>
      <c r="M1137" s="51" t="s">
        <v>4942</v>
      </c>
      <c r="N1137" s="51">
        <v>0.16084735495899929</v>
      </c>
      <c r="O1137" s="51">
        <v>0.72193439999999998</v>
      </c>
      <c r="P1137" s="30">
        <v>12937.551049</v>
      </c>
      <c r="Q1137" s="27">
        <v>0.64671732689873895</v>
      </c>
      <c r="R1137" s="30">
        <v>8528.2345239999995</v>
      </c>
      <c r="S1137" s="27">
        <v>-0.34081539143691464</v>
      </c>
      <c r="T1137" s="30">
        <v>21997.021635000001</v>
      </c>
      <c r="U1137" s="27">
        <v>1.5793171579764125</v>
      </c>
      <c r="V1137" s="30">
        <v>1150.9572840000001</v>
      </c>
      <c r="W1137" s="32">
        <v>5.9940834117391484</v>
      </c>
      <c r="X1137" s="30">
        <v>-3659.7494499999998</v>
      </c>
      <c r="Y1137" s="32">
        <v>-4.1797439408707024</v>
      </c>
      <c r="Z1137" s="30">
        <v>191.857102</v>
      </c>
      <c r="AA1137" s="32">
        <v>-1.0524235619462967</v>
      </c>
      <c r="AB1137" s="30">
        <v>166</v>
      </c>
      <c r="AC1137" s="27">
        <v>3.7428571428571429</v>
      </c>
      <c r="AD1137" s="30">
        <v>-528</v>
      </c>
      <c r="AE1137" s="27">
        <v>-4.1807228915662655</v>
      </c>
      <c r="AF1137" s="30">
        <v>28</v>
      </c>
      <c r="AG1137" s="27">
        <v>-1.053030303030303</v>
      </c>
      <c r="AH1137" s="25">
        <v>0.28397873198568863</v>
      </c>
      <c r="AI1137" s="25">
        <v>-0.44667529106978376</v>
      </c>
      <c r="AJ1137" s="25">
        <v>1.523446177327089E-2</v>
      </c>
      <c r="AK1137" s="25">
        <v>1.1275281620343609</v>
      </c>
      <c r="AL1137" s="25">
        <v>-3.6298567476473602</v>
      </c>
      <c r="AM1137" s="25">
        <v>0.19363399194561839</v>
      </c>
      <c r="AN1137" s="49">
        <v>33.062097191343028</v>
      </c>
      <c r="AO1137" s="49">
        <v>31.472337908234572</v>
      </c>
      <c r="AP1137" s="49">
        <v>19.15462294811714</v>
      </c>
      <c r="AQ1137" s="49">
        <v>230.24609437163366</v>
      </c>
      <c r="AR1137" s="49">
        <v>516.66637023636838</v>
      </c>
      <c r="AS1137" s="49">
        <v>672.99800868505395</v>
      </c>
      <c r="AT1137" s="28">
        <v>0</v>
      </c>
      <c r="AU1137" s="28">
        <v>0</v>
      </c>
      <c r="AV1137" s="28">
        <v>0</v>
      </c>
    </row>
    <row r="1138" spans="1:48" x14ac:dyDescent="0.25">
      <c r="A1138" s="162">
        <v>1135</v>
      </c>
      <c r="B1138" s="3" t="s">
        <v>239</v>
      </c>
      <c r="C1138" s="3" t="s">
        <v>1</v>
      </c>
      <c r="D1138" s="6">
        <v>21300</v>
      </c>
      <c r="E1138" s="171">
        <v>0</v>
      </c>
      <c r="F1138" s="171">
        <v>3.3980579999999998</v>
      </c>
      <c r="G1138" s="171">
        <v>-7.7922079999999996</v>
      </c>
      <c r="H1138" s="6">
        <v>1469670606000.0002</v>
      </c>
      <c r="I1138" s="154">
        <v>68.998620000000003</v>
      </c>
      <c r="J1138" s="154">
        <v>48.97504</v>
      </c>
      <c r="K1138" s="6">
        <v>30040.5</v>
      </c>
      <c r="L1138" s="6">
        <v>640550000</v>
      </c>
      <c r="M1138" s="154">
        <v>8.2883624717791609</v>
      </c>
      <c r="N1138" s="154">
        <v>1.4965021934189016</v>
      </c>
      <c r="O1138" s="154">
        <v>0.36916209999999999</v>
      </c>
      <c r="P1138" s="172">
        <v>382060.848298</v>
      </c>
      <c r="Q1138" s="168">
        <v>-2.2499058032756092E-2</v>
      </c>
      <c r="R1138" s="172">
        <v>373526.23071999999</v>
      </c>
      <c r="S1138" s="168">
        <v>-2.2338372581278354E-2</v>
      </c>
      <c r="T1138" s="172">
        <v>495020.98516400001</v>
      </c>
      <c r="U1138" s="168">
        <v>0.32526431734073857</v>
      </c>
      <c r="V1138" s="172">
        <v>179352.547662</v>
      </c>
      <c r="W1138" s="173">
        <v>-2.1125345779879345E-2</v>
      </c>
      <c r="X1138" s="172">
        <v>145369.51277900001</v>
      </c>
      <c r="Y1138" s="173">
        <v>-0.18947617597851429</v>
      </c>
      <c r="Z1138" s="172">
        <v>192889.370907</v>
      </c>
      <c r="AA1138" s="173">
        <v>0.32689012448052096</v>
      </c>
      <c r="AB1138" s="172">
        <v>2599.3333333333335</v>
      </c>
      <c r="AC1138" s="168">
        <v>-0.11847162559348845</v>
      </c>
      <c r="AD1138" s="172">
        <v>2106.6666666666665</v>
      </c>
      <c r="AE1138" s="168">
        <v>-0.18953577840471925</v>
      </c>
      <c r="AF1138" s="172">
        <v>3313</v>
      </c>
      <c r="AG1138" s="168">
        <v>0.57262658227848118</v>
      </c>
      <c r="AH1138" s="171">
        <v>13.357507925827413</v>
      </c>
      <c r="AI1138" s="171">
        <v>10.383542829573194</v>
      </c>
      <c r="AJ1138" s="171">
        <v>13.567885396321277</v>
      </c>
      <c r="AK1138" s="171">
        <v>17.553385753722623</v>
      </c>
      <c r="AL1138" s="171">
        <v>13.760293623057279</v>
      </c>
      <c r="AM1138" s="171">
        <v>17.881408884746811</v>
      </c>
      <c r="AN1138" s="170">
        <v>59.523256294405932</v>
      </c>
      <c r="AO1138" s="170">
        <v>58.810466373289131</v>
      </c>
      <c r="AP1138" s="170">
        <v>57.241717623167744</v>
      </c>
      <c r="AQ1138" s="170">
        <v>24.774184878447397</v>
      </c>
      <c r="AR1138" s="170">
        <v>24.856637340350112</v>
      </c>
      <c r="AS1138" s="170">
        <v>23.804106537951288</v>
      </c>
      <c r="AT1138" s="6">
        <v>0</v>
      </c>
      <c r="AU1138" s="6">
        <v>1533.3333333333333</v>
      </c>
      <c r="AV1138" s="6">
        <v>4500</v>
      </c>
    </row>
    <row r="1139" spans="1:48" x14ac:dyDescent="0.25">
      <c r="A1139" s="162">
        <v>1136</v>
      </c>
      <c r="B1139" s="3" t="s">
        <v>587</v>
      </c>
      <c r="C1139" s="3" t="s">
        <v>694</v>
      </c>
      <c r="D1139" s="28">
        <v>25300</v>
      </c>
      <c r="E1139" s="25">
        <v>-5.2434459999999996</v>
      </c>
      <c r="F1139" s="25">
        <v>5.4166670000000003</v>
      </c>
      <c r="G1139" s="25">
        <v>10.355980000000001</v>
      </c>
      <c r="H1139" s="28">
        <v>463243025300</v>
      </c>
      <c r="I1139" s="51">
        <v>18.309999999999999</v>
      </c>
      <c r="J1139" s="51">
        <v>64.791749999999993</v>
      </c>
      <c r="K1139" s="28">
        <v>1515.5</v>
      </c>
      <c r="L1139" s="28">
        <v>41270000</v>
      </c>
      <c r="M1139" s="51">
        <v>17.773189956376093</v>
      </c>
      <c r="N1139" s="51">
        <v>0.91771137094856903</v>
      </c>
      <c r="O1139" s="51">
        <v>0.63351780000000002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9">
        <v>17.066540878635138</v>
      </c>
      <c r="AO1139" s="49">
        <v>14.992633675992895</v>
      </c>
      <c r="AP1139" s="49">
        <v>25.144929006797167</v>
      </c>
      <c r="AQ1139" s="49">
        <v>114.70293323531438</v>
      </c>
      <c r="AR1139" s="49">
        <v>142.78305495128208</v>
      </c>
      <c r="AS1139" s="49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62">
        <v>1137</v>
      </c>
      <c r="B1140" s="3" t="s">
        <v>2039</v>
      </c>
      <c r="C1140" s="3" t="s">
        <v>1</v>
      </c>
      <c r="D1140" s="6">
        <v>4160</v>
      </c>
      <c r="E1140" s="171">
        <v>1.216545</v>
      </c>
      <c r="F1140" s="171">
        <v>-7.1428570000000002</v>
      </c>
      <c r="G1140" s="171">
        <v>-66.383840000000006</v>
      </c>
      <c r="H1140" s="6">
        <v>329472000000</v>
      </c>
      <c r="I1140" s="154">
        <v>79.2</v>
      </c>
      <c r="J1140" s="154">
        <v>80.230289999999997</v>
      </c>
      <c r="K1140" s="6">
        <v>692289</v>
      </c>
      <c r="L1140" s="6">
        <v>2876100000</v>
      </c>
      <c r="M1140" s="154">
        <v>7.1327282767959455</v>
      </c>
      <c r="N1140" s="154">
        <v>0.39159524979779314</v>
      </c>
      <c r="O1140" s="154">
        <v>0.85072510000000001</v>
      </c>
      <c r="P1140" s="172">
        <v>309469.50985799998</v>
      </c>
      <c r="Q1140" s="168" t="s">
        <v>2001</v>
      </c>
      <c r="R1140" s="172">
        <v>1148239.2900449999</v>
      </c>
      <c r="S1140" s="168">
        <v>2.7103470728727665</v>
      </c>
      <c r="T1140" s="172">
        <v>917848.31780700001</v>
      </c>
      <c r="U1140" s="168">
        <v>-0.20064717714804098</v>
      </c>
      <c r="V1140" s="172">
        <v>28462.669420999999</v>
      </c>
      <c r="W1140" s="173" t="s">
        <v>2001</v>
      </c>
      <c r="X1140" s="172">
        <v>64423.606752</v>
      </c>
      <c r="Y1140" s="173">
        <v>1.2634421880495763</v>
      </c>
      <c r="Z1140" s="172">
        <v>43074.985111000002</v>
      </c>
      <c r="AA1140" s="173">
        <v>-0.33137886432192404</v>
      </c>
      <c r="AB1140" s="172">
        <v>915</v>
      </c>
      <c r="AC1140" s="168" t="s">
        <v>2001</v>
      </c>
      <c r="AD1140" s="172">
        <v>813.33333333333337</v>
      </c>
      <c r="AE1140" s="168">
        <v>-0.11111111111111105</v>
      </c>
      <c r="AF1140" s="172">
        <v>544.16666666666674</v>
      </c>
      <c r="AG1140" s="168">
        <v>-0.33094262295081961</v>
      </c>
      <c r="AH1140" s="171" t="s">
        <v>4748</v>
      </c>
      <c r="AI1140" s="171">
        <v>6.0775921529921426</v>
      </c>
      <c r="AJ1140" s="171">
        <v>3.6595334746925277</v>
      </c>
      <c r="AK1140" s="171" t="s">
        <v>4748</v>
      </c>
      <c r="AL1140" s="171">
        <v>8.9358019149185139</v>
      </c>
      <c r="AM1140" s="171">
        <v>5.5636978379001336</v>
      </c>
      <c r="AN1140" s="170">
        <v>6.8358352190194367</v>
      </c>
      <c r="AO1140" s="170">
        <v>6.4392533613879639</v>
      </c>
      <c r="AP1140" s="170">
        <v>3.1382099399409391</v>
      </c>
      <c r="AQ1140" s="170">
        <v>16.076885492561043</v>
      </c>
      <c r="AR1140" s="170">
        <v>19.749143698196349</v>
      </c>
      <c r="AS1140" s="170">
        <v>28.688624214813167</v>
      </c>
      <c r="AT1140" s="6" t="s">
        <v>4748</v>
      </c>
      <c r="AU1140" s="6" t="s">
        <v>4748</v>
      </c>
      <c r="AV1140" s="6">
        <v>0</v>
      </c>
    </row>
    <row r="1141" spans="1:48" x14ac:dyDescent="0.25">
      <c r="A1141" s="162">
        <v>1138</v>
      </c>
      <c r="B1141" s="3" t="s">
        <v>4427</v>
      </c>
      <c r="C1141" s="3" t="s">
        <v>2176</v>
      </c>
      <c r="D1141" s="28">
        <v>5100</v>
      </c>
      <c r="E1141" s="25">
        <v>-15</v>
      </c>
      <c r="F1141" s="25">
        <v>-17.74194</v>
      </c>
      <c r="G1141" s="25">
        <v>-10.52632</v>
      </c>
      <c r="H1141" s="28">
        <v>3413430000</v>
      </c>
      <c r="I1141" s="51">
        <v>0.66930000000000001</v>
      </c>
      <c r="J1141" s="51">
        <v>100</v>
      </c>
      <c r="K1141" s="28">
        <v>50</v>
      </c>
      <c r="L1141" s="28">
        <v>241500</v>
      </c>
      <c r="M1141" s="51" t="s">
        <v>4942</v>
      </c>
      <c r="N1141" s="51" t="s">
        <v>4942</v>
      </c>
      <c r="O1141" s="51" t="s">
        <v>4942</v>
      </c>
      <c r="P1141" s="30" t="s">
        <v>4748</v>
      </c>
      <c r="Q1141" s="27" t="s">
        <v>2001</v>
      </c>
      <c r="R1141" s="30">
        <v>9901780.9398120008</v>
      </c>
      <c r="S1141" s="27" t="s">
        <v>2001</v>
      </c>
      <c r="T1141" s="30" t="s">
        <v>4748</v>
      </c>
      <c r="U1141" s="27" t="s">
        <v>4748</v>
      </c>
      <c r="V1141" s="30" t="s">
        <v>4748</v>
      </c>
      <c r="W1141" s="32" t="s">
        <v>2001</v>
      </c>
      <c r="X1141" s="30">
        <v>358598.36566800001</v>
      </c>
      <c r="Y1141" s="32" t="s">
        <v>2001</v>
      </c>
      <c r="Z1141" s="30" t="s">
        <v>4748</v>
      </c>
      <c r="AA1141" s="32" t="s">
        <v>4748</v>
      </c>
      <c r="AB1141" s="30" t="s">
        <v>4748</v>
      </c>
      <c r="AC1141" s="27" t="s">
        <v>2001</v>
      </c>
      <c r="AD1141" s="30" t="s">
        <v>4748</v>
      </c>
      <c r="AE1141" s="27" t="s">
        <v>2001</v>
      </c>
      <c r="AF1141" s="30" t="s">
        <v>4748</v>
      </c>
      <c r="AG1141" s="27" t="s">
        <v>4748</v>
      </c>
      <c r="AH1141" s="25" t="s">
        <v>4748</v>
      </c>
      <c r="AI1141" s="25" t="s">
        <v>4748</v>
      </c>
      <c r="AJ1141" s="25" t="s">
        <v>4748</v>
      </c>
      <c r="AK1141" s="25" t="s">
        <v>4748</v>
      </c>
      <c r="AL1141" s="25" t="s">
        <v>4748</v>
      </c>
      <c r="AM1141" s="25" t="s">
        <v>4748</v>
      </c>
      <c r="AN1141" s="49" t="s">
        <v>4748</v>
      </c>
      <c r="AO1141" s="49">
        <v>21.26906528224999</v>
      </c>
      <c r="AP1141" s="49" t="s">
        <v>4748</v>
      </c>
      <c r="AQ1141" s="49" t="s">
        <v>4748</v>
      </c>
      <c r="AR1141" s="49">
        <v>226.14055150070894</v>
      </c>
      <c r="AS1141" s="49" t="s">
        <v>4748</v>
      </c>
      <c r="AT1141" s="28" t="s">
        <v>4748</v>
      </c>
      <c r="AU1141" s="28" t="s">
        <v>4748</v>
      </c>
      <c r="AV1141" s="28" t="s">
        <v>4748</v>
      </c>
    </row>
    <row r="1142" spans="1:48" x14ac:dyDescent="0.25">
      <c r="A1142" s="162">
        <v>1139</v>
      </c>
      <c r="B1142" s="3" t="s">
        <v>3519</v>
      </c>
      <c r="C1142" s="3" t="s">
        <v>2176</v>
      </c>
      <c r="D1142" s="28">
        <v>1000</v>
      </c>
      <c r="E1142" s="25">
        <v>25</v>
      </c>
      <c r="F1142" s="25">
        <v>-9.0909089999999999</v>
      </c>
      <c r="G1142" s="25">
        <v>42.857140000000001</v>
      </c>
      <c r="H1142" s="28">
        <v>5000000000</v>
      </c>
      <c r="I1142" s="51">
        <v>5</v>
      </c>
      <c r="J1142" s="51">
        <v>70.96584</v>
      </c>
      <c r="K1142" s="28">
        <v>2730</v>
      </c>
      <c r="L1142" s="28">
        <v>2461000</v>
      </c>
      <c r="M1142" s="51" t="s">
        <v>4942</v>
      </c>
      <c r="N1142" s="51">
        <v>0.6092814675949294</v>
      </c>
      <c r="O1142" s="51">
        <v>-2.764339E-2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9">
        <v>-0.51957442447227997</v>
      </c>
      <c r="AO1142" s="49">
        <v>4.9583670181187811</v>
      </c>
      <c r="AP1142" s="49">
        <v>59.550886588787868</v>
      </c>
      <c r="AQ1142" s="49">
        <v>39.965404845647065</v>
      </c>
      <c r="AR1142" s="49">
        <v>28.798710063553372</v>
      </c>
      <c r="AS1142" s="49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62">
        <v>1140</v>
      </c>
      <c r="B1143" s="3" t="s">
        <v>240</v>
      </c>
      <c r="C1143" s="3" t="s">
        <v>1</v>
      </c>
      <c r="D1143" s="28">
        <v>18000</v>
      </c>
      <c r="E1143" s="25">
        <v>-24.050630000000002</v>
      </c>
      <c r="F1143" s="25">
        <v>-17.808219999999999</v>
      </c>
      <c r="G1143" s="25">
        <v>-28.571429999999999</v>
      </c>
      <c r="H1143" s="28">
        <v>2050154640000.0002</v>
      </c>
      <c r="I1143" s="51">
        <v>113.89749999999999</v>
      </c>
      <c r="J1143" s="51">
        <v>46.208399999999997</v>
      </c>
      <c r="K1143" s="28">
        <v>204504.5</v>
      </c>
      <c r="L1143" s="28">
        <v>4317000000</v>
      </c>
      <c r="M1143" s="51">
        <v>18.710852587302298</v>
      </c>
      <c r="N1143" s="51">
        <v>0.92194637261855061</v>
      </c>
      <c r="O1143" s="51">
        <v>0.662381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9">
        <v>36.792306432954767</v>
      </c>
      <c r="AO1143" s="49">
        <v>48.115153140114352</v>
      </c>
      <c r="AP1143" s="49" t="s">
        <v>4748</v>
      </c>
      <c r="AQ1143" s="49">
        <v>60.835817971310277</v>
      </c>
      <c r="AR1143" s="49">
        <v>40.83038300083134</v>
      </c>
      <c r="AS1143" s="49">
        <v>27.877867266618477</v>
      </c>
      <c r="AT1143" s="28">
        <v>434.78260869565219</v>
      </c>
      <c r="AU1143" s="28">
        <v>869.56521739130437</v>
      </c>
      <c r="AV1143" s="28" t="s">
        <v>4748</v>
      </c>
    </row>
    <row r="1144" spans="1:48" x14ac:dyDescent="0.25">
      <c r="A1144" s="162">
        <v>1141</v>
      </c>
      <c r="B1144" s="3" t="s">
        <v>241</v>
      </c>
      <c r="C1144" s="3" t="s">
        <v>1</v>
      </c>
      <c r="D1144" s="6">
        <v>13650</v>
      </c>
      <c r="E1144" s="171">
        <v>-7.4576269999999996</v>
      </c>
      <c r="F1144" s="171">
        <v>-6.825939</v>
      </c>
      <c r="G1144" s="171">
        <v>-32.314050000000002</v>
      </c>
      <c r="H1144" s="6">
        <v>785898149400</v>
      </c>
      <c r="I1144" s="154">
        <v>57.574959999999997</v>
      </c>
      <c r="J1144" s="154">
        <v>44.886969999999998</v>
      </c>
      <c r="K1144" s="6">
        <v>165751.5</v>
      </c>
      <c r="L1144" s="6">
        <v>2370550000</v>
      </c>
      <c r="M1144" s="154">
        <v>6.6399580152292819</v>
      </c>
      <c r="N1144" s="154">
        <v>0.88149882476985941</v>
      </c>
      <c r="O1144" s="154">
        <v>0.80840040000000002</v>
      </c>
      <c r="P1144" s="172">
        <v>304974.02038300002</v>
      </c>
      <c r="Q1144" s="168">
        <v>0.36296115061017953</v>
      </c>
      <c r="R1144" s="172">
        <v>355713.71112599998</v>
      </c>
      <c r="S1144" s="168">
        <v>0.16637381334737555</v>
      </c>
      <c r="T1144" s="172">
        <v>401528.75508099998</v>
      </c>
      <c r="U1144" s="168">
        <v>0.12879752037101408</v>
      </c>
      <c r="V1144" s="172">
        <v>174979.873956</v>
      </c>
      <c r="W1144" s="173">
        <v>0.69494573175101371</v>
      </c>
      <c r="X1144" s="172">
        <v>212912.86756399999</v>
      </c>
      <c r="Y1144" s="173">
        <v>0.21678489503049092</v>
      </c>
      <c r="Z1144" s="172">
        <v>172872.162878</v>
      </c>
      <c r="AA1144" s="173">
        <v>-0.18806145980803182</v>
      </c>
      <c r="AB1144" s="172">
        <v>3089.7108843537421</v>
      </c>
      <c r="AC1144" s="168">
        <v>0.68934521503293289</v>
      </c>
      <c r="AD1144" s="172">
        <v>3698.2142857142862</v>
      </c>
      <c r="AE1144" s="168">
        <v>0.19694509426173101</v>
      </c>
      <c r="AF1144" s="172">
        <v>3002.5</v>
      </c>
      <c r="AG1144" s="168">
        <v>-0.18812168034765825</v>
      </c>
      <c r="AH1144" s="171">
        <v>39.690127359518492</v>
      </c>
      <c r="AI1144" s="171">
        <v>34.281709934138142</v>
      </c>
      <c r="AJ1144" s="171">
        <v>22.44377036665945</v>
      </c>
      <c r="AK1144" s="171">
        <v>40.713318527809925</v>
      </c>
      <c r="AL1144" s="171">
        <v>34.925122793531031</v>
      </c>
      <c r="AM1144" s="171">
        <v>22.918686944019424</v>
      </c>
      <c r="AN1144" s="170">
        <v>66.717136578543105</v>
      </c>
      <c r="AO1144" s="170">
        <v>68.04890950162401</v>
      </c>
      <c r="AP1144" s="170">
        <v>57.788248566205802</v>
      </c>
      <c r="AQ1144" s="170">
        <v>0</v>
      </c>
      <c r="AR1144" s="170">
        <v>0</v>
      </c>
      <c r="AS1144" s="170">
        <v>0</v>
      </c>
      <c r="AT1144" s="6">
        <v>425.17006802721096</v>
      </c>
      <c r="AU1144" s="6">
        <v>595.2380952380953</v>
      </c>
      <c r="AV1144" s="6" t="s">
        <v>4748</v>
      </c>
    </row>
    <row r="1145" spans="1:48" x14ac:dyDescent="0.25">
      <c r="A1145" s="162">
        <v>1142</v>
      </c>
      <c r="B1145" s="3" t="s">
        <v>4000</v>
      </c>
      <c r="C1145" s="3" t="s">
        <v>2176</v>
      </c>
      <c r="D1145" s="28">
        <v>24200</v>
      </c>
      <c r="E1145" s="25">
        <v>0.83333330000000005</v>
      </c>
      <c r="F1145" s="25">
        <v>7.0796460000000003</v>
      </c>
      <c r="G1145" s="25">
        <v>19.211819999999999</v>
      </c>
      <c r="H1145" s="28">
        <v>798600000000</v>
      </c>
      <c r="I1145" s="51">
        <v>33</v>
      </c>
      <c r="J1145" s="51">
        <v>100</v>
      </c>
      <c r="K1145" s="28">
        <v>5895</v>
      </c>
      <c r="L1145" s="28">
        <v>142566000</v>
      </c>
      <c r="M1145" s="51" t="s">
        <v>4942</v>
      </c>
      <c r="N1145" s="51">
        <v>2.3347439644653165</v>
      </c>
      <c r="O1145" s="51" t="s">
        <v>4942</v>
      </c>
      <c r="P1145" s="30" t="s">
        <v>4748</v>
      </c>
      <c r="Q1145" s="27" t="s">
        <v>2001</v>
      </c>
      <c r="R1145" s="30">
        <v>1444380.2486020001</v>
      </c>
      <c r="S1145" s="27" t="s">
        <v>2001</v>
      </c>
      <c r="T1145" s="30" t="s">
        <v>4748</v>
      </c>
      <c r="U1145" s="27" t="s">
        <v>4748</v>
      </c>
      <c r="V1145" s="30" t="s">
        <v>4748</v>
      </c>
      <c r="W1145" s="32" t="s">
        <v>2001</v>
      </c>
      <c r="X1145" s="30">
        <v>76410.197151</v>
      </c>
      <c r="Y1145" s="32" t="s">
        <v>2001</v>
      </c>
      <c r="Z1145" s="30" t="s">
        <v>4748</v>
      </c>
      <c r="AA1145" s="32" t="s">
        <v>4748</v>
      </c>
      <c r="AB1145" s="30" t="s">
        <v>4748</v>
      </c>
      <c r="AC1145" s="27" t="s">
        <v>2001</v>
      </c>
      <c r="AD1145" s="30" t="s">
        <v>4748</v>
      </c>
      <c r="AE1145" s="27" t="s">
        <v>2001</v>
      </c>
      <c r="AF1145" s="30" t="s">
        <v>4748</v>
      </c>
      <c r="AG1145" s="27" t="s">
        <v>4748</v>
      </c>
      <c r="AH1145" s="25" t="s">
        <v>4748</v>
      </c>
      <c r="AI1145" s="25" t="s">
        <v>4748</v>
      </c>
      <c r="AJ1145" s="25" t="s">
        <v>4748</v>
      </c>
      <c r="AK1145" s="25" t="s">
        <v>4748</v>
      </c>
      <c r="AL1145" s="25" t="s">
        <v>4748</v>
      </c>
      <c r="AM1145" s="25" t="s">
        <v>4748</v>
      </c>
      <c r="AN1145" s="49" t="s">
        <v>4748</v>
      </c>
      <c r="AO1145" s="49">
        <v>12.208582777054456</v>
      </c>
      <c r="AP1145" s="49" t="s">
        <v>4748</v>
      </c>
      <c r="AQ1145" s="49" t="s">
        <v>4748</v>
      </c>
      <c r="AR1145" s="49">
        <v>0</v>
      </c>
      <c r="AS1145" s="49">
        <v>0</v>
      </c>
      <c r="AT1145" s="28" t="s">
        <v>4748</v>
      </c>
      <c r="AU1145" s="28" t="s">
        <v>4748</v>
      </c>
      <c r="AV1145" s="28">
        <v>340</v>
      </c>
    </row>
    <row r="1146" spans="1:48" x14ac:dyDescent="0.25">
      <c r="A1146" s="162">
        <v>1143</v>
      </c>
      <c r="B1146" s="3" t="s">
        <v>5028</v>
      </c>
      <c r="C1146" s="3" t="s">
        <v>2176</v>
      </c>
      <c r="D1146" s="6">
        <v>7700</v>
      </c>
      <c r="E1146" s="171">
        <v>2.6666669999999999</v>
      </c>
      <c r="F1146" s="171">
        <v>-22.22222</v>
      </c>
      <c r="G1146" s="171" t="s">
        <v>4942</v>
      </c>
      <c r="H1146" s="6">
        <v>38500000000</v>
      </c>
      <c r="I1146" s="154">
        <v>5</v>
      </c>
      <c r="J1146" s="154">
        <v>100</v>
      </c>
      <c r="K1146" s="6">
        <v>150</v>
      </c>
      <c r="L1146" s="6">
        <v>1268500</v>
      </c>
      <c r="M1146" s="154">
        <v>5.5594013657114205</v>
      </c>
      <c r="N1146" s="154">
        <v>0.7615725684152973</v>
      </c>
      <c r="O1146" s="154" t="s">
        <v>4942</v>
      </c>
      <c r="P1146" s="172" t="s">
        <v>2001</v>
      </c>
      <c r="Q1146" s="168" t="s">
        <v>2001</v>
      </c>
      <c r="R1146" s="172" t="s">
        <v>2001</v>
      </c>
      <c r="S1146" s="168" t="s">
        <v>2001</v>
      </c>
      <c r="T1146" s="172" t="s">
        <v>2001</v>
      </c>
      <c r="U1146" s="168" t="s">
        <v>2001</v>
      </c>
      <c r="V1146" s="172" t="s">
        <v>2001</v>
      </c>
      <c r="W1146" s="173" t="s">
        <v>2001</v>
      </c>
      <c r="X1146" s="172" t="s">
        <v>2001</v>
      </c>
      <c r="Y1146" s="173" t="s">
        <v>2001</v>
      </c>
      <c r="Z1146" s="172" t="s">
        <v>2001</v>
      </c>
      <c r="AA1146" s="173" t="s">
        <v>2001</v>
      </c>
      <c r="AB1146" s="172" t="s">
        <v>2001</v>
      </c>
      <c r="AC1146" s="168" t="s">
        <v>2001</v>
      </c>
      <c r="AD1146" s="172" t="s">
        <v>2001</v>
      </c>
      <c r="AE1146" s="168" t="s">
        <v>2001</v>
      </c>
      <c r="AF1146" s="172" t="s">
        <v>2001</v>
      </c>
      <c r="AG1146" s="168" t="s">
        <v>2001</v>
      </c>
      <c r="AH1146" s="171" t="s">
        <v>2001</v>
      </c>
      <c r="AI1146" s="171" t="s">
        <v>2001</v>
      </c>
      <c r="AJ1146" s="171" t="s">
        <v>2001</v>
      </c>
      <c r="AK1146" s="171" t="s">
        <v>2001</v>
      </c>
      <c r="AL1146" s="171" t="s">
        <v>2001</v>
      </c>
      <c r="AM1146" s="171" t="s">
        <v>2001</v>
      </c>
      <c r="AN1146" s="170" t="s">
        <v>2001</v>
      </c>
      <c r="AO1146" s="170" t="s">
        <v>2001</v>
      </c>
      <c r="AP1146" s="170" t="s">
        <v>2001</v>
      </c>
      <c r="AQ1146" s="170" t="s">
        <v>2001</v>
      </c>
      <c r="AR1146" s="170" t="s">
        <v>2001</v>
      </c>
      <c r="AS1146" s="170" t="s">
        <v>2001</v>
      </c>
      <c r="AT1146" s="6" t="s">
        <v>2001</v>
      </c>
      <c r="AU1146" s="6" t="s">
        <v>2001</v>
      </c>
      <c r="AV1146" s="6" t="s">
        <v>2001</v>
      </c>
    </row>
    <row r="1147" spans="1:48" x14ac:dyDescent="0.25">
      <c r="A1147" s="162">
        <v>1144</v>
      </c>
      <c r="B1147" s="3" t="s">
        <v>4003</v>
      </c>
      <c r="C1147" s="3" t="s">
        <v>2176</v>
      </c>
      <c r="D1147" s="6">
        <v>24000</v>
      </c>
      <c r="E1147" s="171">
        <v>0</v>
      </c>
      <c r="F1147" s="171">
        <v>4.3478260000000004</v>
      </c>
      <c r="G1147" s="171">
        <v>20</v>
      </c>
      <c r="H1147" s="6">
        <v>552000000000</v>
      </c>
      <c r="I1147" s="154">
        <v>23</v>
      </c>
      <c r="J1147" s="154">
        <v>100</v>
      </c>
      <c r="K1147" s="6">
        <v>1390</v>
      </c>
      <c r="L1147" s="6">
        <v>33913500</v>
      </c>
      <c r="M1147" s="154">
        <v>11.455847255369928</v>
      </c>
      <c r="N1147" s="154">
        <v>1.9532391605688721</v>
      </c>
      <c r="O1147" s="154" t="s">
        <v>4942</v>
      </c>
      <c r="P1147" s="172">
        <v>727329.71403499995</v>
      </c>
      <c r="Q1147" s="168" t="s">
        <v>2001</v>
      </c>
      <c r="R1147" s="172">
        <v>861075.79029999999</v>
      </c>
      <c r="S1147" s="168">
        <v>0.18388644611123928</v>
      </c>
      <c r="T1147" s="172">
        <v>1014557.511237</v>
      </c>
      <c r="U1147" s="168">
        <v>0.17824414838504141</v>
      </c>
      <c r="V1147" s="172">
        <v>48508.698478999999</v>
      </c>
      <c r="W1147" s="173" t="s">
        <v>2001</v>
      </c>
      <c r="X1147" s="172">
        <v>54889.673063000002</v>
      </c>
      <c r="Y1147" s="173">
        <v>0.13154289403914654</v>
      </c>
      <c r="Z1147" s="172">
        <v>65293.768556000003</v>
      </c>
      <c r="AA1147" s="173">
        <v>0.18954559049857389</v>
      </c>
      <c r="AB1147" s="172" t="s">
        <v>4748</v>
      </c>
      <c r="AC1147" s="168" t="s">
        <v>2001</v>
      </c>
      <c r="AD1147" s="172">
        <v>1822</v>
      </c>
      <c r="AE1147" s="168" t="s">
        <v>2001</v>
      </c>
      <c r="AF1147" s="172">
        <v>2095</v>
      </c>
      <c r="AG1147" s="168">
        <v>0.14983534577387486</v>
      </c>
      <c r="AH1147" s="171" t="s">
        <v>4748</v>
      </c>
      <c r="AI1147" s="171">
        <v>15.234207100137745</v>
      </c>
      <c r="AJ1147" s="171">
        <v>16.484397281214282</v>
      </c>
      <c r="AK1147" s="171" t="s">
        <v>4748</v>
      </c>
      <c r="AL1147" s="171">
        <v>16.58540265200287</v>
      </c>
      <c r="AM1147" s="171">
        <v>18.221119856658298</v>
      </c>
      <c r="AN1147" s="170">
        <v>13.130872996672881</v>
      </c>
      <c r="AO1147" s="170">
        <v>13.967792677587255</v>
      </c>
      <c r="AP1147" s="170">
        <v>15.020457999980408</v>
      </c>
      <c r="AQ1147" s="170">
        <v>0</v>
      </c>
      <c r="AR1147" s="170">
        <v>0</v>
      </c>
      <c r="AS1147" s="170">
        <v>0</v>
      </c>
      <c r="AT1147" s="6" t="s">
        <v>4748</v>
      </c>
      <c r="AU1147" s="6" t="s">
        <v>4748</v>
      </c>
      <c r="AV1147" s="6">
        <v>1930</v>
      </c>
    </row>
    <row r="1148" spans="1:48" x14ac:dyDescent="0.25">
      <c r="A1148" s="162">
        <v>1145</v>
      </c>
      <c r="B1148" s="3" t="s">
        <v>3522</v>
      </c>
      <c r="C1148" s="3" t="s">
        <v>2176</v>
      </c>
      <c r="D1148" s="28">
        <v>11700</v>
      </c>
      <c r="E1148" s="25">
        <v>0</v>
      </c>
      <c r="F1148" s="25">
        <v>-24.025970000000001</v>
      </c>
      <c r="G1148" s="25">
        <v>4.4642860000000004</v>
      </c>
      <c r="H1148" s="28">
        <v>107639999999.99998</v>
      </c>
      <c r="I1148" s="51">
        <v>9.1999999999999993</v>
      </c>
      <c r="J1148" s="51">
        <v>32.059019999999997</v>
      </c>
      <c r="K1148" s="28">
        <v>5</v>
      </c>
      <c r="L1148" s="28">
        <v>58500</v>
      </c>
      <c r="M1148" s="51">
        <v>36.111111111111114</v>
      </c>
      <c r="N1148" s="51">
        <v>1.2438625313369491</v>
      </c>
      <c r="O1148" s="51" t="s">
        <v>4942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9">
        <v>20.790848898673808</v>
      </c>
      <c r="AO1148" s="49">
        <v>49.187800400435592</v>
      </c>
      <c r="AP1148" s="49">
        <v>70.385971682877198</v>
      </c>
      <c r="AQ1148" s="49">
        <v>0</v>
      </c>
      <c r="AR1148" s="49">
        <v>0</v>
      </c>
      <c r="AS1148" s="49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62">
        <v>1146</v>
      </c>
      <c r="B1149" s="3" t="s">
        <v>588</v>
      </c>
      <c r="C1149" s="3" t="s">
        <v>694</v>
      </c>
      <c r="D1149" s="28">
        <v>39600</v>
      </c>
      <c r="E1149" s="25">
        <v>-25.423729999999999</v>
      </c>
      <c r="F1149" s="25">
        <v>-11.4094</v>
      </c>
      <c r="G1149" s="25">
        <v>-40</v>
      </c>
      <c r="H1149" s="28">
        <v>387761022000</v>
      </c>
      <c r="I1149" s="51">
        <v>9.7919400000000003</v>
      </c>
      <c r="J1149" s="51">
        <v>51.103960000000001</v>
      </c>
      <c r="K1149" s="28">
        <v>6759.45</v>
      </c>
      <c r="L1149" s="28">
        <v>315950500</v>
      </c>
      <c r="M1149" s="51">
        <v>6.8154378944878387</v>
      </c>
      <c r="N1149" s="51">
        <v>0.8126783936349683</v>
      </c>
      <c r="O1149" s="51">
        <v>0.61932169999999998</v>
      </c>
      <c r="P1149" s="30" t="s">
        <v>4748</v>
      </c>
      <c r="Q1149" s="27" t="s">
        <v>2001</v>
      </c>
      <c r="R1149" s="30" t="s">
        <v>4748</v>
      </c>
      <c r="S1149" s="27" t="s">
        <v>2001</v>
      </c>
      <c r="T1149" s="30">
        <v>537311.263011</v>
      </c>
      <c r="U1149" s="27" t="s">
        <v>4748</v>
      </c>
      <c r="V1149" s="30" t="s">
        <v>4748</v>
      </c>
      <c r="W1149" s="32" t="s">
        <v>2001</v>
      </c>
      <c r="X1149" s="30" t="s">
        <v>4748</v>
      </c>
      <c r="Y1149" s="32" t="s">
        <v>2001</v>
      </c>
      <c r="Z1149" s="30">
        <v>163073.84651100001</v>
      </c>
      <c r="AA1149" s="32" t="s">
        <v>4748</v>
      </c>
      <c r="AB1149" s="30" t="s">
        <v>4748</v>
      </c>
      <c r="AC1149" s="27" t="s">
        <v>2001</v>
      </c>
      <c r="AD1149" s="30" t="s">
        <v>4748</v>
      </c>
      <c r="AE1149" s="27" t="s">
        <v>2001</v>
      </c>
      <c r="AF1149" s="30">
        <v>16653.674895</v>
      </c>
      <c r="AG1149" s="27" t="s">
        <v>4748</v>
      </c>
      <c r="AH1149" s="25" t="s">
        <v>4748</v>
      </c>
      <c r="AI1149" s="25" t="s">
        <v>4748</v>
      </c>
      <c r="AJ1149" s="25" t="s">
        <v>4748</v>
      </c>
      <c r="AK1149" s="25" t="s">
        <v>4748</v>
      </c>
      <c r="AL1149" s="25" t="s">
        <v>4748</v>
      </c>
      <c r="AM1149" s="25" t="s">
        <v>4748</v>
      </c>
      <c r="AN1149" s="49" t="s">
        <v>4748</v>
      </c>
      <c r="AO1149" s="49" t="s">
        <v>4748</v>
      </c>
      <c r="AP1149" s="49">
        <v>36.586250984464385</v>
      </c>
      <c r="AQ1149" s="49" t="s">
        <v>4748</v>
      </c>
      <c r="AR1149" s="49" t="s">
        <v>4748</v>
      </c>
      <c r="AS1149" s="49">
        <v>100.3167486542809</v>
      </c>
      <c r="AT1149" s="28" t="s">
        <v>4748</v>
      </c>
      <c r="AU1149" s="28" t="s">
        <v>4748</v>
      </c>
      <c r="AV1149" s="28">
        <v>5000</v>
      </c>
    </row>
    <row r="1150" spans="1:48" x14ac:dyDescent="0.25">
      <c r="A1150" s="162">
        <v>1147</v>
      </c>
      <c r="B1150" s="3" t="s">
        <v>242</v>
      </c>
      <c r="C1150" s="3" t="s">
        <v>1</v>
      </c>
      <c r="D1150" s="28">
        <v>15800</v>
      </c>
      <c r="E1150" s="25">
        <v>10.489509999999999</v>
      </c>
      <c r="F1150" s="25">
        <v>19.69697</v>
      </c>
      <c r="G1150" s="25">
        <v>54.721989999999998</v>
      </c>
      <c r="H1150" s="28">
        <v>300539684199.99994</v>
      </c>
      <c r="I1150" s="51">
        <v>19.0215</v>
      </c>
      <c r="J1150" s="51">
        <v>70.021330000000006</v>
      </c>
      <c r="K1150" s="28">
        <v>522.5</v>
      </c>
      <c r="L1150" s="28">
        <v>8602825</v>
      </c>
      <c r="M1150" s="51">
        <v>14.382157140735972</v>
      </c>
      <c r="N1150" s="51">
        <v>1.3939988624168167</v>
      </c>
      <c r="O1150" s="51">
        <v>0.66480740000000005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9">
        <v>5.8341537315326324</v>
      </c>
      <c r="AO1150" s="49">
        <v>12.811392282392742</v>
      </c>
      <c r="AP1150" s="49">
        <v>20.824476081856258</v>
      </c>
      <c r="AQ1150" s="49">
        <v>262.23352200050999</v>
      </c>
      <c r="AR1150" s="49">
        <v>188.82570663864826</v>
      </c>
      <c r="AS1150" s="49">
        <v>133.96934067967985</v>
      </c>
      <c r="AT1150" s="28">
        <v>0</v>
      </c>
      <c r="AU1150" s="28">
        <v>254.23728813559325</v>
      </c>
      <c r="AV1150" s="28" t="s">
        <v>4748</v>
      </c>
    </row>
    <row r="1151" spans="1:48" x14ac:dyDescent="0.25">
      <c r="A1151" s="162">
        <v>1148</v>
      </c>
      <c r="B1151" s="3" t="s">
        <v>4898</v>
      </c>
      <c r="C1151" s="3" t="s">
        <v>1</v>
      </c>
      <c r="D1151" s="6">
        <v>33000</v>
      </c>
      <c r="E1151" s="171">
        <v>-6.7796609999999999</v>
      </c>
      <c r="F1151" s="171">
        <v>3.125</v>
      </c>
      <c r="G1151" s="171">
        <v>4.7619049999999996</v>
      </c>
      <c r="H1151" s="6">
        <v>984939384000.00012</v>
      </c>
      <c r="I1151" s="154">
        <v>29.84665</v>
      </c>
      <c r="J1151" s="154">
        <v>40.827919999999999</v>
      </c>
      <c r="K1151" s="6">
        <v>11785</v>
      </c>
      <c r="L1151" s="6">
        <v>404500000</v>
      </c>
      <c r="M1151" s="154">
        <v>7.0347473886164993</v>
      </c>
      <c r="N1151" s="154">
        <v>2.2217401289902008</v>
      </c>
      <c r="O1151" s="154">
        <v>0.49052699999999999</v>
      </c>
      <c r="P1151" s="172">
        <v>757148.11130300001</v>
      </c>
      <c r="Q1151" s="168">
        <v>-5.3733001041104123E-3</v>
      </c>
      <c r="R1151" s="172">
        <v>820406.43272499996</v>
      </c>
      <c r="S1151" s="168">
        <v>8.3548146627661524E-2</v>
      </c>
      <c r="T1151" s="172">
        <v>1122130.2840400001</v>
      </c>
      <c r="U1151" s="168">
        <v>0.36777362936175056</v>
      </c>
      <c r="V1151" s="172">
        <v>79762.174606</v>
      </c>
      <c r="W1151" s="173">
        <v>0.21397289179685752</v>
      </c>
      <c r="X1151" s="172">
        <v>103677.160122</v>
      </c>
      <c r="Y1151" s="173">
        <v>0.29982865479950238</v>
      </c>
      <c r="Z1151" s="172">
        <v>127258.970333</v>
      </c>
      <c r="AA1151" s="173">
        <v>0.22745424530581843</v>
      </c>
      <c r="AB1151" s="172">
        <v>2039</v>
      </c>
      <c r="AC1151" s="168">
        <v>0.27437500000000004</v>
      </c>
      <c r="AD1151" s="172">
        <v>2485</v>
      </c>
      <c r="AE1151" s="168">
        <v>0.21873467385973511</v>
      </c>
      <c r="AF1151" s="172">
        <v>4264</v>
      </c>
      <c r="AG1151" s="168">
        <v>0.71589537223340038</v>
      </c>
      <c r="AH1151" s="171">
        <v>10.938172956408655</v>
      </c>
      <c r="AI1151" s="171">
        <v>15.334047777933085</v>
      </c>
      <c r="AJ1151" s="171">
        <v>18.113034300801953</v>
      </c>
      <c r="AK1151" s="171">
        <v>15.214547679370611</v>
      </c>
      <c r="AL1151" s="171">
        <v>17.366923783228671</v>
      </c>
      <c r="AM1151" s="171">
        <v>27.581373643520831</v>
      </c>
      <c r="AN1151" s="170">
        <v>24.275517295115488</v>
      </c>
      <c r="AO1151" s="170">
        <v>25.034290939286695</v>
      </c>
      <c r="AP1151" s="170">
        <v>21.007850984761134</v>
      </c>
      <c r="AQ1151" s="170">
        <v>33.295983188700831</v>
      </c>
      <c r="AR1151" s="170">
        <v>11.545262753470883</v>
      </c>
      <c r="AS1151" s="170">
        <v>16.502227202713232</v>
      </c>
      <c r="AT1151" s="6">
        <v>1800</v>
      </c>
      <c r="AU1151" s="6">
        <v>2500</v>
      </c>
      <c r="AV1151" s="6" t="s">
        <v>4748</v>
      </c>
    </row>
    <row r="1152" spans="1:48" x14ac:dyDescent="0.25">
      <c r="A1152" s="162">
        <v>1149</v>
      </c>
      <c r="B1152" s="3" t="s">
        <v>243</v>
      </c>
      <c r="C1152" s="3" t="s">
        <v>1</v>
      </c>
      <c r="D1152" s="28">
        <v>16000</v>
      </c>
      <c r="E1152" s="25">
        <v>0</v>
      </c>
      <c r="F1152" s="25">
        <v>6.6666670000000003</v>
      </c>
      <c r="G1152" s="25">
        <v>-23.948810000000002</v>
      </c>
      <c r="H1152" s="28">
        <v>879973760000</v>
      </c>
      <c r="I1152" s="51">
        <v>54.998359999999998</v>
      </c>
      <c r="J1152" s="51">
        <v>38.527099999999997</v>
      </c>
      <c r="K1152" s="28">
        <v>21600.5</v>
      </c>
      <c r="L1152" s="28">
        <v>352432000</v>
      </c>
      <c r="M1152" s="51">
        <v>5.8432423750398348</v>
      </c>
      <c r="N1152" s="51">
        <v>0.68515206249895177</v>
      </c>
      <c r="O1152" s="51">
        <v>0.67518469999999997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9">
        <v>1.4400358425019077</v>
      </c>
      <c r="AO1152" s="49">
        <v>7.6719707800273484</v>
      </c>
      <c r="AP1152" s="49">
        <v>5.5397862000850502</v>
      </c>
      <c r="AQ1152" s="49">
        <v>483.56302296130576</v>
      </c>
      <c r="AR1152" s="49">
        <v>361.19738551812469</v>
      </c>
      <c r="AS1152" s="49">
        <v>158.83903718384082</v>
      </c>
      <c r="AT1152" s="28">
        <v>0</v>
      </c>
      <c r="AU1152" s="28">
        <v>1153.8461538461538</v>
      </c>
      <c r="AV1152" s="28" t="s">
        <v>4748</v>
      </c>
    </row>
    <row r="1153" spans="1:48" x14ac:dyDescent="0.25">
      <c r="A1153" s="162">
        <v>1150</v>
      </c>
      <c r="B1153" s="3" t="s">
        <v>589</v>
      </c>
      <c r="C1153" s="3" t="s">
        <v>694</v>
      </c>
      <c r="D1153" s="28">
        <v>9800</v>
      </c>
      <c r="E1153" s="25">
        <v>-2</v>
      </c>
      <c r="F1153" s="25">
        <v>0</v>
      </c>
      <c r="G1153" s="25">
        <v>-2</v>
      </c>
      <c r="H1153" s="28">
        <v>43169000000</v>
      </c>
      <c r="I1153" s="51">
        <v>4.4049999999999994</v>
      </c>
      <c r="J1153" s="51">
        <v>42.97616</v>
      </c>
      <c r="K1153" s="28">
        <v>230</v>
      </c>
      <c r="L1153" s="28">
        <v>2185500</v>
      </c>
      <c r="M1153" s="51">
        <v>6.6325310192697904</v>
      </c>
      <c r="N1153" s="51">
        <v>0.71203020020681651</v>
      </c>
      <c r="O1153" s="51" t="s">
        <v>4942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9">
        <v>10.867508718299179</v>
      </c>
      <c r="AO1153" s="49">
        <v>12.390006854178004</v>
      </c>
      <c r="AP1153" s="49">
        <v>13.096886349112813</v>
      </c>
      <c r="AQ1153" s="49">
        <v>0</v>
      </c>
      <c r="AR1153" s="49">
        <v>0</v>
      </c>
      <c r="AS1153" s="49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62">
        <v>1151</v>
      </c>
      <c r="B1154" s="3" t="s">
        <v>590</v>
      </c>
      <c r="C1154" s="3" t="s">
        <v>694</v>
      </c>
      <c r="D1154" s="28">
        <v>35000</v>
      </c>
      <c r="E1154" s="25">
        <v>26.811589999999999</v>
      </c>
      <c r="F1154" s="25">
        <v>47.058819999999997</v>
      </c>
      <c r="G1154" s="25">
        <v>51.515149999999998</v>
      </c>
      <c r="H1154" s="28">
        <v>191360120000</v>
      </c>
      <c r="I1154" s="51">
        <v>5.4674299999999993</v>
      </c>
      <c r="J1154" s="51">
        <v>50.817039999999999</v>
      </c>
      <c r="K1154" s="28">
        <v>50</v>
      </c>
      <c r="L1154" s="28">
        <v>1425500</v>
      </c>
      <c r="M1154" s="51">
        <v>65.310804536762419</v>
      </c>
      <c r="N1154" s="51">
        <v>2.2007336941740689</v>
      </c>
      <c r="O1154" s="51" t="s">
        <v>4942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9">
        <v>24.390543618452078</v>
      </c>
      <c r="AO1154" s="49">
        <v>20.928238506820108</v>
      </c>
      <c r="AP1154" s="49">
        <v>24.29677653689556</v>
      </c>
      <c r="AQ1154" s="49">
        <v>52.965873750361425</v>
      </c>
      <c r="AR1154" s="49">
        <v>58.152539217692045</v>
      </c>
      <c r="AS1154" s="49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62">
        <v>1152</v>
      </c>
      <c r="B1155" s="3" t="s">
        <v>3525</v>
      </c>
      <c r="C1155" s="3" t="s">
        <v>2176</v>
      </c>
      <c r="D1155" s="28">
        <v>15000</v>
      </c>
      <c r="E1155" s="25">
        <v>0</v>
      </c>
      <c r="F1155" s="25">
        <v>7.9136689999999996</v>
      </c>
      <c r="G1155" s="25">
        <v>42.857140000000001</v>
      </c>
      <c r="H1155" s="28">
        <v>75000000000</v>
      </c>
      <c r="I1155" s="51">
        <v>5</v>
      </c>
      <c r="J1155" s="51">
        <v>26.838660000000001</v>
      </c>
      <c r="K1155" s="28">
        <v>2940</v>
      </c>
      <c r="L1155" s="28">
        <v>43978500</v>
      </c>
      <c r="M1155" s="51">
        <v>6.045949214026602</v>
      </c>
      <c r="N1155" s="51">
        <v>0.91372541594256584</v>
      </c>
      <c r="O1155" s="51">
        <v>0.28387420000000002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9">
        <v>9.0064496703005315</v>
      </c>
      <c r="AO1155" s="49">
        <v>4.0562611931221904</v>
      </c>
      <c r="AP1155" s="49">
        <v>5.9039716182187068</v>
      </c>
      <c r="AQ1155" s="49">
        <v>57.420735899329223</v>
      </c>
      <c r="AR1155" s="49">
        <v>133.91554368817856</v>
      </c>
      <c r="AS1155" s="49">
        <v>114.92971935826198</v>
      </c>
      <c r="AT1155" s="28">
        <v>1800</v>
      </c>
      <c r="AU1155" s="28">
        <v>600</v>
      </c>
      <c r="AV1155" s="28" t="s">
        <v>4748</v>
      </c>
    </row>
    <row r="1156" spans="1:48" x14ac:dyDescent="0.25">
      <c r="A1156" s="162">
        <v>1153</v>
      </c>
      <c r="B1156" s="3" t="s">
        <v>4068</v>
      </c>
      <c r="C1156" s="3" t="s">
        <v>2176</v>
      </c>
      <c r="D1156" s="28">
        <v>15500</v>
      </c>
      <c r="E1156" s="25">
        <v>3.3333330000000001</v>
      </c>
      <c r="F1156" s="25">
        <v>31.355930000000001</v>
      </c>
      <c r="G1156" s="25">
        <v>29.16667</v>
      </c>
      <c r="H1156" s="28">
        <v>5835750000000</v>
      </c>
      <c r="I1156" s="51">
        <v>376.5</v>
      </c>
      <c r="J1156" s="51">
        <v>99.998670000000004</v>
      </c>
      <c r="K1156" s="28">
        <v>10575</v>
      </c>
      <c r="L1156" s="28">
        <v>159613000</v>
      </c>
      <c r="M1156" s="51">
        <v>14.285714285714286</v>
      </c>
      <c r="N1156" s="51">
        <v>1.2866183245915332</v>
      </c>
      <c r="O1156" s="51" t="s">
        <v>4942</v>
      </c>
      <c r="P1156" s="30" t="s">
        <v>4748</v>
      </c>
      <c r="Q1156" s="27" t="s">
        <v>2001</v>
      </c>
      <c r="R1156" s="30" t="s">
        <v>4748</v>
      </c>
      <c r="S1156" s="27" t="s">
        <v>2001</v>
      </c>
      <c r="T1156" s="30">
        <v>3787418.3404819998</v>
      </c>
      <c r="U1156" s="27" t="s">
        <v>4748</v>
      </c>
      <c r="V1156" s="30" t="s">
        <v>4748</v>
      </c>
      <c r="W1156" s="32" t="s">
        <v>2001</v>
      </c>
      <c r="X1156" s="30" t="s">
        <v>4748</v>
      </c>
      <c r="Y1156" s="32" t="s">
        <v>2001</v>
      </c>
      <c r="Z1156" s="30">
        <v>346764.33068000001</v>
      </c>
      <c r="AA1156" s="32" t="s">
        <v>4748</v>
      </c>
      <c r="AB1156" s="30" t="s">
        <v>4748</v>
      </c>
      <c r="AC1156" s="27" t="s">
        <v>2001</v>
      </c>
      <c r="AD1156" s="30" t="s">
        <v>4748</v>
      </c>
      <c r="AE1156" s="27" t="s">
        <v>2001</v>
      </c>
      <c r="AF1156" s="30">
        <v>921</v>
      </c>
      <c r="AG1156" s="27" t="s">
        <v>4748</v>
      </c>
      <c r="AH1156" s="25" t="s">
        <v>4748</v>
      </c>
      <c r="AI1156" s="25" t="s">
        <v>4748</v>
      </c>
      <c r="AJ1156" s="25">
        <v>2.2830969238585177</v>
      </c>
      <c r="AK1156" s="25" t="s">
        <v>4748</v>
      </c>
      <c r="AL1156" s="25" t="s">
        <v>4748</v>
      </c>
      <c r="AM1156" s="25">
        <v>7.7948134165805119</v>
      </c>
      <c r="AN1156" s="49" t="s">
        <v>4748</v>
      </c>
      <c r="AO1156" s="49" t="s">
        <v>4748</v>
      </c>
      <c r="AP1156" s="49">
        <v>30.605764959607818</v>
      </c>
      <c r="AQ1156" s="49" t="s">
        <v>4748</v>
      </c>
      <c r="AR1156" s="49">
        <v>50.624342927857228</v>
      </c>
      <c r="AS1156" s="49">
        <v>53.96051511474608</v>
      </c>
      <c r="AT1156" s="28" t="s">
        <v>4748</v>
      </c>
      <c r="AU1156" s="28" t="s">
        <v>4748</v>
      </c>
      <c r="AV1156" s="28" t="s">
        <v>4748</v>
      </c>
    </row>
    <row r="1157" spans="1:48" x14ac:dyDescent="0.25">
      <c r="A1157" s="162">
        <v>1154</v>
      </c>
      <c r="B1157" s="3" t="s">
        <v>4213</v>
      </c>
      <c r="C1157" s="3" t="s">
        <v>2176</v>
      </c>
      <c r="D1157" s="6" t="s">
        <v>4942</v>
      </c>
      <c r="E1157" s="171" t="s">
        <v>4942</v>
      </c>
      <c r="F1157" s="171" t="s">
        <v>4942</v>
      </c>
      <c r="G1157" s="171" t="s">
        <v>4942</v>
      </c>
      <c r="H1157" s="6" t="s">
        <v>4942</v>
      </c>
      <c r="I1157" s="154">
        <v>9.7299299999999995</v>
      </c>
      <c r="J1157" s="154">
        <v>100</v>
      </c>
      <c r="K1157" s="6">
        <v>0</v>
      </c>
      <c r="L1157" s="6" t="s">
        <v>4942</v>
      </c>
      <c r="M1157" s="154" t="s">
        <v>4942</v>
      </c>
      <c r="N1157" s="154" t="s">
        <v>4942</v>
      </c>
      <c r="O1157" s="154" t="s">
        <v>4942</v>
      </c>
      <c r="P1157" s="172" t="s">
        <v>4748</v>
      </c>
      <c r="Q1157" s="168" t="s">
        <v>2001</v>
      </c>
      <c r="R1157" s="172" t="s">
        <v>4748</v>
      </c>
      <c r="S1157" s="168" t="s">
        <v>2001</v>
      </c>
      <c r="T1157" s="172">
        <v>19686.481081999998</v>
      </c>
      <c r="U1157" s="168" t="s">
        <v>4748</v>
      </c>
      <c r="V1157" s="172" t="s">
        <v>4748</v>
      </c>
      <c r="W1157" s="173" t="s">
        <v>2001</v>
      </c>
      <c r="X1157" s="172" t="s">
        <v>4748</v>
      </c>
      <c r="Y1157" s="173" t="s">
        <v>2001</v>
      </c>
      <c r="Z1157" s="172">
        <v>-11120.268700000001</v>
      </c>
      <c r="AA1157" s="173" t="s">
        <v>4748</v>
      </c>
      <c r="AB1157" s="172" t="s">
        <v>4748</v>
      </c>
      <c r="AC1157" s="168" t="s">
        <v>2001</v>
      </c>
      <c r="AD1157" s="172" t="s">
        <v>4748</v>
      </c>
      <c r="AE1157" s="168" t="s">
        <v>2001</v>
      </c>
      <c r="AF1157" s="172">
        <v>-1143</v>
      </c>
      <c r="AG1157" s="168" t="s">
        <v>4748</v>
      </c>
      <c r="AH1157" s="171" t="s">
        <v>4748</v>
      </c>
      <c r="AI1157" s="171" t="s">
        <v>4748</v>
      </c>
      <c r="AJ1157" s="171">
        <v>-6.4647732382104657</v>
      </c>
      <c r="AK1157" s="171" t="s">
        <v>4748</v>
      </c>
      <c r="AL1157" s="171" t="s">
        <v>4748</v>
      </c>
      <c r="AM1157" s="171">
        <v>-12.082911077459553</v>
      </c>
      <c r="AN1157" s="170" t="s">
        <v>4748</v>
      </c>
      <c r="AO1157" s="170" t="s">
        <v>4748</v>
      </c>
      <c r="AP1157" s="170">
        <v>-13.721143188306062</v>
      </c>
      <c r="AQ1157" s="170" t="s">
        <v>4748</v>
      </c>
      <c r="AR1157" s="170">
        <v>33.938842704639413</v>
      </c>
      <c r="AS1157" s="170">
        <v>47.855426910727203</v>
      </c>
      <c r="AT1157" s="6" t="s">
        <v>4748</v>
      </c>
      <c r="AU1157" s="6" t="s">
        <v>4748</v>
      </c>
      <c r="AV1157" s="6" t="s">
        <v>4748</v>
      </c>
    </row>
    <row r="1158" spans="1:48" x14ac:dyDescent="0.25">
      <c r="A1158" s="162">
        <v>1155</v>
      </c>
      <c r="B1158" s="3" t="s">
        <v>3528</v>
      </c>
      <c r="C1158" s="3" t="s">
        <v>2176</v>
      </c>
      <c r="D1158" s="28">
        <v>7000</v>
      </c>
      <c r="E1158" s="25">
        <v>-17.64706</v>
      </c>
      <c r="F1158" s="25">
        <v>-17.64706</v>
      </c>
      <c r="G1158" s="25">
        <v>-19.540230000000001</v>
      </c>
      <c r="H1158" s="28">
        <v>105287000000</v>
      </c>
      <c r="I1158" s="51">
        <v>15.040999999999999</v>
      </c>
      <c r="J1158" s="51">
        <v>75.628680000000003</v>
      </c>
      <c r="K1158" s="28">
        <v>15</v>
      </c>
      <c r="L1158" s="28">
        <v>122000</v>
      </c>
      <c r="M1158" s="51" t="s">
        <v>4942</v>
      </c>
      <c r="N1158" s="51" t="s">
        <v>4942</v>
      </c>
      <c r="O1158" s="51" t="s">
        <v>4942</v>
      </c>
      <c r="P1158" s="30">
        <v>123821.113103</v>
      </c>
      <c r="Q1158" s="27" t="s">
        <v>2001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2001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2001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4748</v>
      </c>
      <c r="AI1158" s="25">
        <v>-3.7319033328480273</v>
      </c>
      <c r="AJ1158" s="25">
        <v>-1.6125483117655695</v>
      </c>
      <c r="AK1158" s="25" t="s">
        <v>4748</v>
      </c>
      <c r="AL1158" s="25" t="s">
        <v>4748</v>
      </c>
      <c r="AM1158" s="25" t="s">
        <v>4748</v>
      </c>
      <c r="AN1158" s="49">
        <v>40.615955130499891</v>
      </c>
      <c r="AO1158" s="49">
        <v>36.524613893511784</v>
      </c>
      <c r="AP1158" s="49">
        <v>48.424997521574653</v>
      </c>
      <c r="AQ1158" s="49" t="s">
        <v>4748</v>
      </c>
      <c r="AR1158" s="49" t="s">
        <v>4748</v>
      </c>
      <c r="AS1158" s="49" t="s">
        <v>4748</v>
      </c>
      <c r="AT1158" s="28" t="s">
        <v>4748</v>
      </c>
      <c r="AU1158" s="28">
        <v>0</v>
      </c>
      <c r="AV1158" s="28">
        <v>0</v>
      </c>
    </row>
    <row r="1159" spans="1:48" x14ac:dyDescent="0.25">
      <c r="A1159" s="162">
        <v>1156</v>
      </c>
      <c r="B1159" s="3" t="s">
        <v>3531</v>
      </c>
      <c r="C1159" s="3" t="s">
        <v>2176</v>
      </c>
      <c r="D1159" s="28" t="s">
        <v>4942</v>
      </c>
      <c r="E1159" s="25" t="s">
        <v>4942</v>
      </c>
      <c r="F1159" s="25" t="s">
        <v>4942</v>
      </c>
      <c r="G1159" s="25" t="s">
        <v>4942</v>
      </c>
      <c r="H1159" s="28" t="s">
        <v>4942</v>
      </c>
      <c r="I1159" s="51">
        <v>8.5</v>
      </c>
      <c r="J1159" s="51">
        <v>100</v>
      </c>
      <c r="K1159" s="28">
        <v>0</v>
      </c>
      <c r="L1159" s="28" t="s">
        <v>4942</v>
      </c>
      <c r="M1159" s="51" t="s">
        <v>4942</v>
      </c>
      <c r="N1159" s="51" t="s">
        <v>4942</v>
      </c>
      <c r="O1159" s="51" t="s">
        <v>4942</v>
      </c>
      <c r="P1159" s="30">
        <v>213095.98258099999</v>
      </c>
      <c r="Q1159" s="27" t="s">
        <v>2001</v>
      </c>
      <c r="R1159" s="30" t="s">
        <v>4748</v>
      </c>
      <c r="S1159" s="27" t="s">
        <v>2001</v>
      </c>
      <c r="T1159" s="30">
        <v>194253.974628</v>
      </c>
      <c r="U1159" s="27" t="s">
        <v>4748</v>
      </c>
      <c r="V1159" s="30">
        <v>2129.8695680000001</v>
      </c>
      <c r="W1159" s="32" t="s">
        <v>2001</v>
      </c>
      <c r="X1159" s="30" t="s">
        <v>4748</v>
      </c>
      <c r="Y1159" s="32" t="s">
        <v>2001</v>
      </c>
      <c r="Z1159" s="30">
        <v>8971.3725489999997</v>
      </c>
      <c r="AA1159" s="32" t="s">
        <v>4748</v>
      </c>
      <c r="AB1159" s="30">
        <v>226</v>
      </c>
      <c r="AC1159" s="27" t="s">
        <v>2001</v>
      </c>
      <c r="AD1159" s="30" t="s">
        <v>4748</v>
      </c>
      <c r="AE1159" s="27" t="s">
        <v>2001</v>
      </c>
      <c r="AF1159" s="30">
        <v>950</v>
      </c>
      <c r="AG1159" s="27" t="s">
        <v>4748</v>
      </c>
      <c r="AH1159" s="25" t="s">
        <v>4748</v>
      </c>
      <c r="AI1159" s="25" t="s">
        <v>4748</v>
      </c>
      <c r="AJ1159" s="25" t="s">
        <v>4748</v>
      </c>
      <c r="AK1159" s="25" t="s">
        <v>4748</v>
      </c>
      <c r="AL1159" s="25" t="s">
        <v>4748</v>
      </c>
      <c r="AM1159" s="25" t="s">
        <v>4748</v>
      </c>
      <c r="AN1159" s="49">
        <v>13.002118762360181</v>
      </c>
      <c r="AO1159" s="49" t="s">
        <v>4748</v>
      </c>
      <c r="AP1159" s="49">
        <v>19.865954140655983</v>
      </c>
      <c r="AQ1159" s="49">
        <v>10.801532623032054</v>
      </c>
      <c r="AR1159" s="49" t="s">
        <v>4748</v>
      </c>
      <c r="AS1159" s="49">
        <v>0</v>
      </c>
      <c r="AT1159" s="28" t="s">
        <v>4748</v>
      </c>
      <c r="AU1159" s="28" t="s">
        <v>4748</v>
      </c>
      <c r="AV1159" s="28" t="s">
        <v>4748</v>
      </c>
    </row>
    <row r="1160" spans="1:48" x14ac:dyDescent="0.25">
      <c r="A1160" s="162">
        <v>1157</v>
      </c>
      <c r="B1160" s="3" t="s">
        <v>3534</v>
      </c>
      <c r="C1160" s="3" t="s">
        <v>2176</v>
      </c>
      <c r="D1160" s="6" t="s">
        <v>4942</v>
      </c>
      <c r="E1160" s="171" t="s">
        <v>4942</v>
      </c>
      <c r="F1160" s="171" t="s">
        <v>4942</v>
      </c>
      <c r="G1160" s="171" t="s">
        <v>4942</v>
      </c>
      <c r="H1160" s="6" t="s">
        <v>4942</v>
      </c>
      <c r="I1160" s="154">
        <v>5</v>
      </c>
      <c r="J1160" s="154">
        <v>91.966669999999993</v>
      </c>
      <c r="K1160" s="6" t="s">
        <v>4942</v>
      </c>
      <c r="L1160" s="6" t="s">
        <v>4942</v>
      </c>
      <c r="M1160" s="154" t="s">
        <v>4942</v>
      </c>
      <c r="N1160" s="154" t="s">
        <v>4942</v>
      </c>
      <c r="O1160" s="154" t="s">
        <v>4942</v>
      </c>
      <c r="P1160" s="172">
        <v>738478.37413000001</v>
      </c>
      <c r="Q1160" s="168" t="s">
        <v>2001</v>
      </c>
      <c r="R1160" s="172">
        <v>698254.69682399998</v>
      </c>
      <c r="S1160" s="168">
        <v>-5.4468321233356987E-2</v>
      </c>
      <c r="T1160" s="172">
        <v>752010.00728599995</v>
      </c>
      <c r="U1160" s="168">
        <v>7.6985247226413381E-2</v>
      </c>
      <c r="V1160" s="172">
        <v>43040.115808000002</v>
      </c>
      <c r="W1160" s="173" t="s">
        <v>2001</v>
      </c>
      <c r="X1160" s="172">
        <v>37112.928067000001</v>
      </c>
      <c r="Y1160" s="173">
        <v>-0.13771309927326669</v>
      </c>
      <c r="Z1160" s="172">
        <v>25479.036708</v>
      </c>
      <c r="AA1160" s="173">
        <v>-0.31347274292120869</v>
      </c>
      <c r="AB1160" s="172" t="s">
        <v>4748</v>
      </c>
      <c r="AC1160" s="168" t="s">
        <v>2001</v>
      </c>
      <c r="AD1160" s="172">
        <v>7423</v>
      </c>
      <c r="AE1160" s="168" t="s">
        <v>2001</v>
      </c>
      <c r="AF1160" s="172">
        <v>5096</v>
      </c>
      <c r="AG1160" s="168">
        <v>-0.31348511383537653</v>
      </c>
      <c r="AH1160" s="171" t="s">
        <v>4748</v>
      </c>
      <c r="AI1160" s="171">
        <v>12.998094415313608</v>
      </c>
      <c r="AJ1160" s="171">
        <v>9.9035710968080082</v>
      </c>
      <c r="AK1160" s="171" t="s">
        <v>4748</v>
      </c>
      <c r="AL1160" s="171">
        <v>35.178732083395595</v>
      </c>
      <c r="AM1160" s="171">
        <v>27.04419119361733</v>
      </c>
      <c r="AN1160" s="170">
        <v>12.283959335013762</v>
      </c>
      <c r="AO1160" s="170">
        <v>9.8072421876255191</v>
      </c>
      <c r="AP1160" s="170">
        <v>9.1977002844184863</v>
      </c>
      <c r="AQ1160" s="170">
        <v>66.422792769199049</v>
      </c>
      <c r="AR1160" s="170">
        <v>63.08925350829562</v>
      </c>
      <c r="AS1160" s="170">
        <v>88.179886128826311</v>
      </c>
      <c r="AT1160" s="6" t="s">
        <v>4748</v>
      </c>
      <c r="AU1160" s="6">
        <v>5500</v>
      </c>
      <c r="AV1160" s="6">
        <v>4000</v>
      </c>
    </row>
    <row r="1161" spans="1:48" x14ac:dyDescent="0.25">
      <c r="A1161" s="162">
        <v>1158</v>
      </c>
      <c r="B1161" s="3" t="s">
        <v>3537</v>
      </c>
      <c r="C1161" s="3" t="s">
        <v>2176</v>
      </c>
      <c r="D1161" s="28">
        <v>19900</v>
      </c>
      <c r="E1161" s="25">
        <v>20.606059999999999</v>
      </c>
      <c r="F1161" s="25">
        <v>25.949369999999998</v>
      </c>
      <c r="G1161" s="25">
        <v>-20.399999999999999</v>
      </c>
      <c r="H1161" s="28">
        <v>209547000000</v>
      </c>
      <c r="I1161" s="51">
        <v>10.53</v>
      </c>
      <c r="J1161" s="51">
        <v>32.158029999999997</v>
      </c>
      <c r="K1161" s="28">
        <v>2530</v>
      </c>
      <c r="L1161" s="28">
        <v>45481500</v>
      </c>
      <c r="M1161" s="51">
        <v>5.6024774774774775</v>
      </c>
      <c r="N1161" s="51">
        <v>1.073233927414853</v>
      </c>
      <c r="O1161" s="51" t="s">
        <v>4942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9">
        <v>26.112185372542495</v>
      </c>
      <c r="AO1161" s="49">
        <v>23.488602668879508</v>
      </c>
      <c r="AP1161" s="49">
        <v>19.545050923860618</v>
      </c>
      <c r="AQ1161" s="49">
        <v>45.278866620834712</v>
      </c>
      <c r="AR1161" s="49">
        <v>22.387755287347684</v>
      </c>
      <c r="AS1161" s="49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62">
        <v>1159</v>
      </c>
      <c r="B1162" s="3" t="s">
        <v>3540</v>
      </c>
      <c r="C1162" s="3" t="s">
        <v>2176</v>
      </c>
      <c r="D1162" s="28">
        <v>5100</v>
      </c>
      <c r="E1162" s="25">
        <v>13.33333</v>
      </c>
      <c r="F1162" s="25">
        <v>0</v>
      </c>
      <c r="G1162" s="25">
        <v>-21.538460000000001</v>
      </c>
      <c r="H1162" s="28">
        <v>61200000000</v>
      </c>
      <c r="I1162" s="51">
        <v>12</v>
      </c>
      <c r="J1162" s="51">
        <v>34.070770000000003</v>
      </c>
      <c r="K1162" s="28">
        <v>5</v>
      </c>
      <c r="L1162" s="28">
        <v>25500</v>
      </c>
      <c r="M1162" s="51">
        <v>35.416666666666664</v>
      </c>
      <c r="N1162" s="51">
        <v>0.44161816339566984</v>
      </c>
      <c r="O1162" s="51" t="s">
        <v>4942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9">
        <v>5.2307317983953494</v>
      </c>
      <c r="AO1162" s="49">
        <v>4.4489957382363059</v>
      </c>
      <c r="AP1162" s="49">
        <v>7.5248834870822119</v>
      </c>
      <c r="AQ1162" s="49">
        <v>175.64328111083216</v>
      </c>
      <c r="AR1162" s="49">
        <v>191.65295427459401</v>
      </c>
      <c r="AS1162" s="49">
        <v>194.22354912402287</v>
      </c>
      <c r="AT1162" s="28">
        <v>800</v>
      </c>
      <c r="AU1162" s="28">
        <v>500</v>
      </c>
      <c r="AV1162" s="28" t="s">
        <v>4748</v>
      </c>
    </row>
    <row r="1163" spans="1:48" x14ac:dyDescent="0.25">
      <c r="A1163" s="162">
        <v>1160</v>
      </c>
      <c r="B1163" s="3" t="s">
        <v>3543</v>
      </c>
      <c r="C1163" s="3" t="s">
        <v>2176</v>
      </c>
      <c r="D1163" s="6">
        <v>8100</v>
      </c>
      <c r="E1163" s="171">
        <v>-45.63758</v>
      </c>
      <c r="F1163" s="171">
        <v>-45.63758</v>
      </c>
      <c r="G1163" s="171">
        <v>-45.63758</v>
      </c>
      <c r="H1163" s="6">
        <v>81000000000</v>
      </c>
      <c r="I1163" s="154">
        <v>10</v>
      </c>
      <c r="J1163" s="154">
        <v>16.54</v>
      </c>
      <c r="K1163" s="6">
        <v>485</v>
      </c>
      <c r="L1163" s="6">
        <v>4078500</v>
      </c>
      <c r="M1163" s="154">
        <v>6.7725752508361206</v>
      </c>
      <c r="N1163" s="154">
        <v>0.6653606063630263</v>
      </c>
      <c r="O1163" s="154" t="s">
        <v>4942</v>
      </c>
      <c r="P1163" s="172">
        <v>422654.39024099999</v>
      </c>
      <c r="Q1163" s="168">
        <v>-8.6505564395720214E-2</v>
      </c>
      <c r="R1163" s="172">
        <v>421028.70400299999</v>
      </c>
      <c r="S1163" s="168">
        <v>-3.8463725340058819E-3</v>
      </c>
      <c r="T1163" s="172">
        <v>390296.08324000001</v>
      </c>
      <c r="U1163" s="168">
        <v>-7.2994122421593852E-2</v>
      </c>
      <c r="V1163" s="172">
        <v>5463.6918420000002</v>
      </c>
      <c r="W1163" s="173">
        <v>6.9733056630437495E-2</v>
      </c>
      <c r="X1163" s="172">
        <v>7249.7595689999998</v>
      </c>
      <c r="Y1163" s="173">
        <v>0.32689759573742805</v>
      </c>
      <c r="Z1163" s="172">
        <v>19939.296424</v>
      </c>
      <c r="AA1163" s="173">
        <v>1.750338991828158</v>
      </c>
      <c r="AB1163" s="172">
        <v>506</v>
      </c>
      <c r="AC1163" s="168">
        <v>-9.7847358121331274E-3</v>
      </c>
      <c r="AD1163" s="172">
        <v>675</v>
      </c>
      <c r="AE1163" s="168">
        <v>0.33399209486166015</v>
      </c>
      <c r="AF1163" s="172">
        <v>1994</v>
      </c>
      <c r="AG1163" s="168">
        <v>1.9540740740740741</v>
      </c>
      <c r="AH1163" s="171">
        <v>2.218369558764044</v>
      </c>
      <c r="AI1163" s="171">
        <v>3.466399599187453</v>
      </c>
      <c r="AJ1163" s="171">
        <v>10.792333175875592</v>
      </c>
      <c r="AK1163" s="171">
        <v>4.5522680740800157</v>
      </c>
      <c r="AL1163" s="171">
        <v>6.0022000548893777</v>
      </c>
      <c r="AM1163" s="171">
        <v>16.607851318980181</v>
      </c>
      <c r="AN1163" s="170">
        <v>9.8525146747571739</v>
      </c>
      <c r="AO1163" s="170">
        <v>11.847273775577206</v>
      </c>
      <c r="AP1163" s="170">
        <v>13.208610875630889</v>
      </c>
      <c r="AQ1163" s="170">
        <v>45.07230514592591</v>
      </c>
      <c r="AR1163" s="170">
        <v>10.214478037148027</v>
      </c>
      <c r="AS1163" s="170">
        <v>2.3656674079557902</v>
      </c>
      <c r="AT1163" s="6">
        <v>500</v>
      </c>
      <c r="AU1163" s="6" t="s">
        <v>4748</v>
      </c>
      <c r="AV1163" s="6">
        <v>1000</v>
      </c>
    </row>
    <row r="1164" spans="1:48" x14ac:dyDescent="0.25">
      <c r="A1164" s="162">
        <v>1161</v>
      </c>
      <c r="B1164" s="3" t="s">
        <v>591</v>
      </c>
      <c r="C1164" s="3" t="s">
        <v>694</v>
      </c>
      <c r="D1164" s="28">
        <v>1100</v>
      </c>
      <c r="E1164" s="25">
        <v>10</v>
      </c>
      <c r="F1164" s="25">
        <v>57.142859999999999</v>
      </c>
      <c r="G1164" s="25">
        <v>-42.105260000000001</v>
      </c>
      <c r="H1164" s="28">
        <v>18496500000</v>
      </c>
      <c r="I1164" s="51">
        <v>16.814999999999998</v>
      </c>
      <c r="J1164" s="51">
        <v>52.549810000000001</v>
      </c>
      <c r="K1164" s="28">
        <v>191475.5</v>
      </c>
      <c r="L1164" s="28">
        <v>212307500</v>
      </c>
      <c r="M1164" s="51" t="s">
        <v>4942</v>
      </c>
      <c r="N1164" s="51">
        <v>0.11076179084348935</v>
      </c>
      <c r="O1164" s="51">
        <v>1.067979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9">
        <v>24.307125349897696</v>
      </c>
      <c r="AO1164" s="49">
        <v>25.209145406008162</v>
      </c>
      <c r="AP1164" s="49">
        <v>6.7603775029576489</v>
      </c>
      <c r="AQ1164" s="49">
        <v>35.014337450100697</v>
      </c>
      <c r="AR1164" s="49">
        <v>12.989814700381878</v>
      </c>
      <c r="AS1164" s="49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62">
        <v>1162</v>
      </c>
      <c r="B1165" s="3" t="s">
        <v>244</v>
      </c>
      <c r="C1165" s="3" t="s">
        <v>1</v>
      </c>
      <c r="D1165" s="28">
        <v>13000</v>
      </c>
      <c r="E1165" s="25">
        <v>-3.3457249999999998</v>
      </c>
      <c r="F1165" s="25">
        <v>1.5625</v>
      </c>
      <c r="G1165" s="25">
        <v>-5.7971009999999996</v>
      </c>
      <c r="H1165" s="28">
        <v>179010000000</v>
      </c>
      <c r="I1165" s="51">
        <v>13.77</v>
      </c>
      <c r="J1165" s="51">
        <v>35.617719999999998</v>
      </c>
      <c r="K1165" s="28">
        <v>418</v>
      </c>
      <c r="L1165" s="28">
        <v>5626550</v>
      </c>
      <c r="M1165" s="51">
        <v>16.768968013393454</v>
      </c>
      <c r="N1165" s="51">
        <v>0.23623296776461039</v>
      </c>
      <c r="O1165" s="51">
        <v>0.33967199999999997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9">
        <v>16.890022597560538</v>
      </c>
      <c r="AO1165" s="49">
        <v>22.299192137218725</v>
      </c>
      <c r="AP1165" s="49">
        <v>14.486454395522962</v>
      </c>
      <c r="AQ1165" s="49">
        <v>19.193764126325309</v>
      </c>
      <c r="AR1165" s="49">
        <v>16.030240208030914</v>
      </c>
      <c r="AS1165" s="49">
        <v>17.896987305346574</v>
      </c>
      <c r="AT1165" s="28">
        <v>0</v>
      </c>
      <c r="AU1165" s="28">
        <v>2000</v>
      </c>
      <c r="AV1165" s="28" t="s">
        <v>4748</v>
      </c>
    </row>
    <row r="1166" spans="1:48" x14ac:dyDescent="0.25">
      <c r="A1166" s="162">
        <v>1163</v>
      </c>
      <c r="B1166" s="3" t="s">
        <v>592</v>
      </c>
      <c r="C1166" s="3" t="s">
        <v>694</v>
      </c>
      <c r="D1166" s="28">
        <v>3700</v>
      </c>
      <c r="E1166" s="25">
        <v>0</v>
      </c>
      <c r="F1166" s="25">
        <v>-5.1282050000000003</v>
      </c>
      <c r="G1166" s="25">
        <v>-0.64814839999999996</v>
      </c>
      <c r="H1166" s="28">
        <v>92944000000</v>
      </c>
      <c r="I1166" s="51">
        <v>25.119999999999997</v>
      </c>
      <c r="J1166" s="51">
        <v>63.849269999999997</v>
      </c>
      <c r="K1166" s="28">
        <v>70779.5</v>
      </c>
      <c r="L1166" s="28">
        <v>264014000</v>
      </c>
      <c r="M1166" s="51">
        <v>8.4854373634352402</v>
      </c>
      <c r="N1166" s="51">
        <v>0.32751002564178883</v>
      </c>
      <c r="O1166" s="51">
        <v>0.1504366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9">
        <v>13.072514128105395</v>
      </c>
      <c r="AO1166" s="49">
        <v>13.215066265810249</v>
      </c>
      <c r="AP1166" s="49">
        <v>11.631249593704096</v>
      </c>
      <c r="AQ1166" s="49">
        <v>218.95069414216408</v>
      </c>
      <c r="AR1166" s="49">
        <v>226.17863205253715</v>
      </c>
      <c r="AS1166" s="49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62">
        <v>1164</v>
      </c>
      <c r="B1167" s="3" t="s">
        <v>3546</v>
      </c>
      <c r="C1167" s="3" t="s">
        <v>2176</v>
      </c>
      <c r="D1167" s="28">
        <v>8000</v>
      </c>
      <c r="E1167" s="25">
        <v>-8.0459770000000006</v>
      </c>
      <c r="F1167" s="25">
        <v>-6.9767440000000001</v>
      </c>
      <c r="G1167" s="25">
        <v>-3.6144579999999999</v>
      </c>
      <c r="H1167" s="28">
        <v>86400000000</v>
      </c>
      <c r="I1167" s="51">
        <v>10.799999999999999</v>
      </c>
      <c r="J1167" s="51">
        <v>86.658330000000007</v>
      </c>
      <c r="K1167" s="28">
        <v>1365</v>
      </c>
      <c r="L1167" s="28">
        <v>11950000</v>
      </c>
      <c r="M1167" s="51">
        <v>5.6697377746279232</v>
      </c>
      <c r="N1167" s="51">
        <v>0.75741969085263983</v>
      </c>
      <c r="O1167" s="51" t="s">
        <v>4942</v>
      </c>
      <c r="P1167" s="30">
        <v>534812.10577499995</v>
      </c>
      <c r="Q1167" s="27" t="s">
        <v>2001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2001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4748</v>
      </c>
      <c r="AC1167" s="27" t="s">
        <v>2001</v>
      </c>
      <c r="AD1167" s="30">
        <v>-1153</v>
      </c>
      <c r="AE1167" s="27" t="s">
        <v>2001</v>
      </c>
      <c r="AF1167" s="30">
        <v>1411</v>
      </c>
      <c r="AG1167" s="27">
        <v>-2.2237640936686902</v>
      </c>
      <c r="AH1167" s="25" t="s">
        <v>4748</v>
      </c>
      <c r="AI1167" s="25">
        <v>-3.263634993481674</v>
      </c>
      <c r="AJ1167" s="25">
        <v>4.5971286819612951</v>
      </c>
      <c r="AK1167" s="25" t="s">
        <v>4748</v>
      </c>
      <c r="AL1167" s="25">
        <v>-11.855479477204945</v>
      </c>
      <c r="AM1167" s="25">
        <v>14.310693173146092</v>
      </c>
      <c r="AN1167" s="49">
        <v>11.43550100691435</v>
      </c>
      <c r="AO1167" s="49">
        <v>13.726317005231149</v>
      </c>
      <c r="AP1167" s="49">
        <v>11.940707290236229</v>
      </c>
      <c r="AQ1167" s="49">
        <v>155.36244746563131</v>
      </c>
      <c r="AR1167" s="49">
        <v>165.89854732890305</v>
      </c>
      <c r="AS1167" s="49">
        <v>120.495188554313</v>
      </c>
      <c r="AT1167" s="28" t="s">
        <v>4748</v>
      </c>
      <c r="AU1167" s="28" t="s">
        <v>4748</v>
      </c>
      <c r="AV1167" s="28" t="s">
        <v>4748</v>
      </c>
    </row>
    <row r="1168" spans="1:48" x14ac:dyDescent="0.25">
      <c r="A1168" s="162">
        <v>1165</v>
      </c>
      <c r="B1168" s="3" t="s">
        <v>3549</v>
      </c>
      <c r="C1168" s="3" t="s">
        <v>2176</v>
      </c>
      <c r="D1168" s="6" t="s">
        <v>4942</v>
      </c>
      <c r="E1168" s="171" t="s">
        <v>4942</v>
      </c>
      <c r="F1168" s="171" t="s">
        <v>4942</v>
      </c>
      <c r="G1168" s="171" t="s">
        <v>4942</v>
      </c>
      <c r="H1168" s="6" t="s">
        <v>4942</v>
      </c>
      <c r="I1168" s="154">
        <v>107.29899999999999</v>
      </c>
      <c r="J1168" s="154">
        <v>94.771730000000005</v>
      </c>
      <c r="K1168" s="6">
        <v>0</v>
      </c>
      <c r="L1168" s="6" t="s">
        <v>4942</v>
      </c>
      <c r="M1168" s="154" t="s">
        <v>4942</v>
      </c>
      <c r="N1168" s="154" t="s">
        <v>4942</v>
      </c>
      <c r="O1168" s="154" t="s">
        <v>4942</v>
      </c>
      <c r="P1168" s="172">
        <v>5436.8282900000004</v>
      </c>
      <c r="Q1168" s="168">
        <v>-0.8614093856779923</v>
      </c>
      <c r="R1168" s="172">
        <v>92512.244124999997</v>
      </c>
      <c r="S1168" s="168">
        <v>16.015848062584297</v>
      </c>
      <c r="T1168" s="172">
        <v>95650.841237000001</v>
      </c>
      <c r="U1168" s="168">
        <v>3.3926288803017436E-2</v>
      </c>
      <c r="V1168" s="172">
        <v>-92317.518139000007</v>
      </c>
      <c r="W1168" s="173">
        <v>-0.26093773381989793</v>
      </c>
      <c r="X1168" s="172">
        <v>-56668.150654999998</v>
      </c>
      <c r="Y1168" s="173">
        <v>-0.38616037565398709</v>
      </c>
      <c r="Z1168" s="172">
        <v>-18361.699971999999</v>
      </c>
      <c r="AA1168" s="173">
        <v>-0.67597848597905696</v>
      </c>
      <c r="AB1168" s="172">
        <v>-860</v>
      </c>
      <c r="AC1168" s="168">
        <v>-0.25217391304347825</v>
      </c>
      <c r="AD1168" s="172">
        <v>-528</v>
      </c>
      <c r="AE1168" s="168">
        <v>-0.38604651162790693</v>
      </c>
      <c r="AF1168" s="172">
        <v>-171</v>
      </c>
      <c r="AG1168" s="168">
        <v>-0.67613636363636365</v>
      </c>
      <c r="AH1168" s="171">
        <v>-7.0898146597994387</v>
      </c>
      <c r="AI1168" s="171">
        <v>-4.9902020932403506</v>
      </c>
      <c r="AJ1168" s="171">
        <v>-1.9544118024385888</v>
      </c>
      <c r="AK1168" s="171">
        <v>-9.7171768382027661</v>
      </c>
      <c r="AL1168" s="171">
        <v>-6.475910541870503</v>
      </c>
      <c r="AM1168" s="171">
        <v>-2.1923218609001576</v>
      </c>
      <c r="AN1168" s="170">
        <v>-1121.980321581942</v>
      </c>
      <c r="AO1168" s="170">
        <v>-64.009531773965065</v>
      </c>
      <c r="AP1168" s="170">
        <v>-4.1382662262136494</v>
      </c>
      <c r="AQ1168" s="170">
        <v>3.8315170267670484</v>
      </c>
      <c r="AR1168" s="170">
        <v>0</v>
      </c>
      <c r="AS1168" s="170">
        <v>0</v>
      </c>
      <c r="AT1168" s="6">
        <v>0</v>
      </c>
      <c r="AU1168" s="6" t="s">
        <v>4748</v>
      </c>
      <c r="AV1168" s="6" t="s">
        <v>4748</v>
      </c>
    </row>
    <row r="1169" spans="1:48" x14ac:dyDescent="0.25">
      <c r="A1169" s="162">
        <v>1166</v>
      </c>
      <c r="B1169" s="3" t="s">
        <v>593</v>
      </c>
      <c r="C1169" s="3" t="s">
        <v>694</v>
      </c>
      <c r="D1169" s="28">
        <v>18600</v>
      </c>
      <c r="E1169" s="25">
        <v>-3.6269429999999998</v>
      </c>
      <c r="F1169" s="25">
        <v>-1.0638300000000001</v>
      </c>
      <c r="G1169" s="25">
        <v>325.93810000000002</v>
      </c>
      <c r="H1169" s="28">
        <v>334800000000</v>
      </c>
      <c r="I1169" s="51">
        <v>18</v>
      </c>
      <c r="J1169" s="51">
        <v>86.142169999999993</v>
      </c>
      <c r="K1169" s="28">
        <v>39476</v>
      </c>
      <c r="L1169" s="28">
        <v>756133500</v>
      </c>
      <c r="M1169" s="51">
        <v>0.85696399657064515</v>
      </c>
      <c r="N1169" s="51">
        <v>1.0610890213928599</v>
      </c>
      <c r="O1169" s="51">
        <v>0.1472985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9">
        <v>19.999999219858154</v>
      </c>
      <c r="AO1169" s="49">
        <v>87.589191347005041</v>
      </c>
      <c r="AP1169" s="49">
        <v>38.469330813827682</v>
      </c>
      <c r="AQ1169" s="49">
        <v>0</v>
      </c>
      <c r="AR1169" s="49">
        <v>0</v>
      </c>
      <c r="AS1169" s="49">
        <v>26.924307548651676</v>
      </c>
      <c r="AT1169" s="28">
        <v>0</v>
      </c>
      <c r="AU1169" s="28" t="s">
        <v>4748</v>
      </c>
      <c r="AV1169" s="28">
        <v>0</v>
      </c>
    </row>
    <row r="1170" spans="1:48" x14ac:dyDescent="0.25">
      <c r="A1170" s="162">
        <v>1167</v>
      </c>
      <c r="B1170" s="3" t="s">
        <v>3552</v>
      </c>
      <c r="C1170" s="3" t="s">
        <v>2176</v>
      </c>
      <c r="D1170" s="28">
        <v>1500</v>
      </c>
      <c r="E1170" s="25">
        <v>-11.764709999999999</v>
      </c>
      <c r="F1170" s="25">
        <v>15.38462</v>
      </c>
      <c r="G1170" s="25">
        <v>15.38462</v>
      </c>
      <c r="H1170" s="28">
        <v>12750000000</v>
      </c>
      <c r="I1170" s="51">
        <v>8.5</v>
      </c>
      <c r="J1170" s="51">
        <v>73.996499999999997</v>
      </c>
      <c r="K1170" s="28">
        <v>5844.55</v>
      </c>
      <c r="L1170" s="28">
        <v>8949500</v>
      </c>
      <c r="M1170" s="51" t="s">
        <v>4942</v>
      </c>
      <c r="N1170" s="51">
        <v>0.29482236985837351</v>
      </c>
      <c r="O1170" s="51">
        <v>0.73846630000000002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9">
        <v>-39.954436802683446</v>
      </c>
      <c r="AO1170" s="49">
        <v>38.179040012819776</v>
      </c>
      <c r="AP1170" s="49">
        <v>37.637137899045413</v>
      </c>
      <c r="AQ1170" s="49">
        <v>1.4826237029971041</v>
      </c>
      <c r="AR1170" s="49">
        <v>0</v>
      </c>
      <c r="AS1170" s="49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62">
        <v>1168</v>
      </c>
      <c r="B1171" s="3" t="s">
        <v>245</v>
      </c>
      <c r="C1171" s="3" t="s">
        <v>1</v>
      </c>
      <c r="D1171" s="28">
        <v>20300</v>
      </c>
      <c r="E1171" s="25">
        <v>12.1547</v>
      </c>
      <c r="F1171" s="25">
        <v>8.5561500000000006</v>
      </c>
      <c r="G1171" s="25">
        <v>50.370370000000001</v>
      </c>
      <c r="H1171" s="28">
        <v>569686370400</v>
      </c>
      <c r="I1171" s="51">
        <v>28.063369999999999</v>
      </c>
      <c r="J1171" s="51">
        <v>42.385460000000002</v>
      </c>
      <c r="K1171" s="28">
        <v>26808.5</v>
      </c>
      <c r="L1171" s="28">
        <v>538250000</v>
      </c>
      <c r="M1171" s="51">
        <v>58.587077332333074</v>
      </c>
      <c r="N1171" s="51">
        <v>1.6586393202999423</v>
      </c>
      <c r="O1171" s="51">
        <v>0.51239159999999995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9">
        <v>19.404089163628512</v>
      </c>
      <c r="AO1171" s="49">
        <v>19.983817843499875</v>
      </c>
      <c r="AP1171" s="49">
        <v>15.987674814987528</v>
      </c>
      <c r="AQ1171" s="49">
        <v>29.443035774503514</v>
      </c>
      <c r="AR1171" s="49">
        <v>38.663424618750476</v>
      </c>
      <c r="AS1171" s="49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62">
        <v>1169</v>
      </c>
      <c r="B1172" s="3" t="s">
        <v>246</v>
      </c>
      <c r="C1172" s="3" t="s">
        <v>1</v>
      </c>
      <c r="D1172" s="28">
        <v>15900</v>
      </c>
      <c r="E1172" s="25">
        <v>8.1632650000000009</v>
      </c>
      <c r="F1172" s="25">
        <v>37.06897</v>
      </c>
      <c r="G1172" s="25">
        <v>6</v>
      </c>
      <c r="H1172" s="28">
        <v>488374812300</v>
      </c>
      <c r="I1172" s="51">
        <v>30.715399999999999</v>
      </c>
      <c r="J1172" s="51">
        <v>49.011519999999997</v>
      </c>
      <c r="K1172" s="28">
        <v>9248.5</v>
      </c>
      <c r="L1172" s="28">
        <v>142800000</v>
      </c>
      <c r="M1172" s="51">
        <v>6.0804851121465493</v>
      </c>
      <c r="N1172" s="51">
        <v>1.0916041311932045</v>
      </c>
      <c r="O1172" s="51">
        <v>0.55399509999999996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9">
        <v>12.881054011173255</v>
      </c>
      <c r="AO1172" s="49">
        <v>10.621974486248131</v>
      </c>
      <c r="AP1172" s="49">
        <v>9.5187380116554152</v>
      </c>
      <c r="AQ1172" s="49">
        <v>86.177577015961177</v>
      </c>
      <c r="AR1172" s="49">
        <v>101.45953060053665</v>
      </c>
      <c r="AS1172" s="49">
        <v>128.89454255036196</v>
      </c>
      <c r="AT1172" s="28">
        <v>1500.0003750000935</v>
      </c>
      <c r="AU1172" s="28">
        <v>1500.0003750000935</v>
      </c>
      <c r="AV1172" s="28" t="s">
        <v>4748</v>
      </c>
    </row>
    <row r="1173" spans="1:48" x14ac:dyDescent="0.25">
      <c r="A1173" s="162">
        <v>1170</v>
      </c>
      <c r="B1173" s="3" t="s">
        <v>3555</v>
      </c>
      <c r="C1173" s="3" t="s">
        <v>2176</v>
      </c>
      <c r="D1173" s="6">
        <v>4100</v>
      </c>
      <c r="E1173" s="171">
        <v>7.8947370000000001</v>
      </c>
      <c r="F1173" s="171">
        <v>-12.76596</v>
      </c>
      <c r="G1173" s="171">
        <v>-14.58333</v>
      </c>
      <c r="H1173" s="6">
        <v>206271000000</v>
      </c>
      <c r="I1173" s="154">
        <v>50.309999999999995</v>
      </c>
      <c r="J1173" s="154">
        <v>21.092610000000001</v>
      </c>
      <c r="K1173" s="6">
        <v>265</v>
      </c>
      <c r="L1173" s="6">
        <v>1112500</v>
      </c>
      <c r="M1173" s="154">
        <v>25.153374233128833</v>
      </c>
      <c r="N1173" s="154">
        <v>0.40311513820584949</v>
      </c>
      <c r="O1173" s="154">
        <v>0.47628290000000001</v>
      </c>
      <c r="P1173" s="172" t="s">
        <v>4748</v>
      </c>
      <c r="Q1173" s="168" t="s">
        <v>2001</v>
      </c>
      <c r="R1173" s="172" t="s">
        <v>4748</v>
      </c>
      <c r="S1173" s="168" t="s">
        <v>2001</v>
      </c>
      <c r="T1173" s="172">
        <v>1850586.825617</v>
      </c>
      <c r="U1173" s="168" t="s">
        <v>4748</v>
      </c>
      <c r="V1173" s="172" t="s">
        <v>4748</v>
      </c>
      <c r="W1173" s="173" t="s">
        <v>2001</v>
      </c>
      <c r="X1173" s="172" t="s">
        <v>4748</v>
      </c>
      <c r="Y1173" s="173" t="s">
        <v>2001</v>
      </c>
      <c r="Z1173" s="172">
        <v>8191.808403</v>
      </c>
      <c r="AA1173" s="173" t="s">
        <v>4748</v>
      </c>
      <c r="AB1173" s="172" t="s">
        <v>4748</v>
      </c>
      <c r="AC1173" s="168" t="s">
        <v>2001</v>
      </c>
      <c r="AD1173" s="172" t="s">
        <v>4748</v>
      </c>
      <c r="AE1173" s="168" t="s">
        <v>2001</v>
      </c>
      <c r="AF1173" s="172">
        <v>163</v>
      </c>
      <c r="AG1173" s="168" t="s">
        <v>4748</v>
      </c>
      <c r="AH1173" s="171" t="s">
        <v>4748</v>
      </c>
      <c r="AI1173" s="171" t="s">
        <v>4748</v>
      </c>
      <c r="AJ1173" s="171">
        <v>0.74576438147939184</v>
      </c>
      <c r="AK1173" s="171" t="s">
        <v>4748</v>
      </c>
      <c r="AL1173" s="171" t="s">
        <v>4748</v>
      </c>
      <c r="AM1173" s="171">
        <v>1.6093781233350906</v>
      </c>
      <c r="AN1173" s="170" t="s">
        <v>4748</v>
      </c>
      <c r="AO1173" s="170" t="s">
        <v>4748</v>
      </c>
      <c r="AP1173" s="170">
        <v>7.340467206866097</v>
      </c>
      <c r="AQ1173" s="170" t="s">
        <v>4748</v>
      </c>
      <c r="AR1173" s="170">
        <v>0</v>
      </c>
      <c r="AS1173" s="170">
        <v>27.257104528944335</v>
      </c>
      <c r="AT1173" s="6" t="s">
        <v>4748</v>
      </c>
      <c r="AU1173" s="6">
        <v>0</v>
      </c>
      <c r="AV1173" s="6">
        <v>112</v>
      </c>
    </row>
    <row r="1174" spans="1:48" x14ac:dyDescent="0.25">
      <c r="A1174" s="162">
        <v>1171</v>
      </c>
      <c r="B1174" s="3" t="s">
        <v>247</v>
      </c>
      <c r="C1174" s="3" t="s">
        <v>1</v>
      </c>
      <c r="D1174" s="28">
        <v>74400</v>
      </c>
      <c r="E1174" s="25">
        <v>16.79749</v>
      </c>
      <c r="F1174" s="25">
        <v>10.22222</v>
      </c>
      <c r="G1174" s="25">
        <v>7.8260870000000002</v>
      </c>
      <c r="H1174" s="28">
        <v>1005654012000</v>
      </c>
      <c r="I1174" s="51">
        <v>13.516859999999999</v>
      </c>
      <c r="J1174" s="51">
        <v>6.08026</v>
      </c>
      <c r="K1174" s="28">
        <v>13697</v>
      </c>
      <c r="L1174" s="28">
        <v>949800000</v>
      </c>
      <c r="M1174" s="51">
        <v>10.332744018194186</v>
      </c>
      <c r="N1174" s="51">
        <v>2.9004419088293525</v>
      </c>
      <c r="O1174" s="51">
        <v>0.36993549999999997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9">
        <v>30.022951670856934</v>
      </c>
      <c r="AO1174" s="49">
        <v>29.497457550368978</v>
      </c>
      <c r="AP1174" s="49">
        <v>28.863352081090511</v>
      </c>
      <c r="AQ1174" s="49">
        <v>27.963009797933868</v>
      </c>
      <c r="AR1174" s="49">
        <v>2.960913544166468</v>
      </c>
      <c r="AS1174" s="49">
        <v>12.636921921682548</v>
      </c>
      <c r="AT1174" s="28">
        <v>2000</v>
      </c>
      <c r="AU1174" s="28">
        <v>0</v>
      </c>
      <c r="AV1174" s="28" t="s">
        <v>4748</v>
      </c>
    </row>
    <row r="1175" spans="1:48" x14ac:dyDescent="0.25">
      <c r="A1175" s="162">
        <v>1172</v>
      </c>
      <c r="B1175" s="3" t="s">
        <v>3558</v>
      </c>
      <c r="C1175" s="3" t="s">
        <v>2176</v>
      </c>
      <c r="D1175" s="28" t="s">
        <v>4942</v>
      </c>
      <c r="E1175" s="25" t="s">
        <v>4942</v>
      </c>
      <c r="F1175" s="25" t="s">
        <v>4942</v>
      </c>
      <c r="G1175" s="25" t="s">
        <v>4942</v>
      </c>
      <c r="H1175" s="28" t="s">
        <v>4942</v>
      </c>
      <c r="I1175" s="51">
        <v>3.1068499999999997</v>
      </c>
      <c r="J1175" s="51">
        <v>29.59535</v>
      </c>
      <c r="K1175" s="28">
        <v>0</v>
      </c>
      <c r="L1175" s="28" t="s">
        <v>4942</v>
      </c>
      <c r="M1175" s="51" t="s">
        <v>4942</v>
      </c>
      <c r="N1175" s="51" t="s">
        <v>4942</v>
      </c>
      <c r="O1175" s="51" t="s">
        <v>4942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4748</v>
      </c>
      <c r="AL1175" s="25" t="s">
        <v>4748</v>
      </c>
      <c r="AM1175" s="25" t="s">
        <v>4748</v>
      </c>
      <c r="AN1175" s="49">
        <v>3.0293384868121609</v>
      </c>
      <c r="AO1175" s="49">
        <v>72.794260183425308</v>
      </c>
      <c r="AP1175" s="49">
        <v>92.981459924589174</v>
      </c>
      <c r="AQ1175" s="49" t="s">
        <v>4748</v>
      </c>
      <c r="AR1175" s="49" t="s">
        <v>4748</v>
      </c>
      <c r="AS1175" s="49" t="s">
        <v>4748</v>
      </c>
      <c r="AT1175" s="28">
        <v>0</v>
      </c>
      <c r="AU1175" s="28">
        <v>0</v>
      </c>
      <c r="AV1175" s="28">
        <v>0</v>
      </c>
    </row>
    <row r="1176" spans="1:48" x14ac:dyDescent="0.25">
      <c r="A1176" s="162">
        <v>1173</v>
      </c>
      <c r="B1176" s="3" t="s">
        <v>3561</v>
      </c>
      <c r="C1176" s="3" t="s">
        <v>2176</v>
      </c>
      <c r="D1176" s="28">
        <v>1400</v>
      </c>
      <c r="E1176" s="25">
        <v>0</v>
      </c>
      <c r="F1176" s="25">
        <v>-12.5</v>
      </c>
      <c r="G1176" s="25" t="s">
        <v>4942</v>
      </c>
      <c r="H1176" s="28">
        <v>6973665999.999999</v>
      </c>
      <c r="I1176" s="51">
        <v>4.9811899999999998</v>
      </c>
      <c r="J1176" s="51">
        <v>64.586770000000001</v>
      </c>
      <c r="K1176" s="28">
        <v>25</v>
      </c>
      <c r="L1176" s="28">
        <v>35000</v>
      </c>
      <c r="M1176" s="51" t="s">
        <v>4942</v>
      </c>
      <c r="N1176" s="51" t="s">
        <v>4942</v>
      </c>
      <c r="O1176" s="51" t="s">
        <v>4942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4748</v>
      </c>
      <c r="AL1176" s="25" t="s">
        <v>4748</v>
      </c>
      <c r="AM1176" s="25" t="s">
        <v>4748</v>
      </c>
      <c r="AN1176" s="49">
        <v>11.090678907768481</v>
      </c>
      <c r="AO1176" s="49">
        <v>-10.019030651193784</v>
      </c>
      <c r="AP1176" s="49">
        <v>-2.4428411243788473</v>
      </c>
      <c r="AQ1176" s="49" t="s">
        <v>4748</v>
      </c>
      <c r="AR1176" s="49" t="s">
        <v>4748</v>
      </c>
      <c r="AS1176" s="49" t="s">
        <v>4748</v>
      </c>
      <c r="AT1176" s="28">
        <v>0</v>
      </c>
      <c r="AU1176" s="28">
        <v>0</v>
      </c>
      <c r="AV1176" s="28">
        <v>0</v>
      </c>
    </row>
    <row r="1177" spans="1:48" x14ac:dyDescent="0.25">
      <c r="A1177" s="162">
        <v>1174</v>
      </c>
      <c r="B1177" s="3" t="s">
        <v>248</v>
      </c>
      <c r="C1177" s="3" t="s">
        <v>1</v>
      </c>
      <c r="D1177" s="28">
        <v>25900</v>
      </c>
      <c r="E1177" s="25">
        <v>-5.8181820000000002</v>
      </c>
      <c r="F1177" s="25">
        <v>-0.76628350000000001</v>
      </c>
      <c r="G1177" s="25">
        <v>-24.379560000000001</v>
      </c>
      <c r="H1177" s="28">
        <v>13187510459200</v>
      </c>
      <c r="I1177" s="51">
        <v>509.1703</v>
      </c>
      <c r="J1177" s="51">
        <v>63.789119999999997</v>
      </c>
      <c r="K1177" s="28">
        <v>1113579</v>
      </c>
      <c r="L1177" s="28">
        <v>29440350000</v>
      </c>
      <c r="M1177" s="51">
        <v>11.939463150982489</v>
      </c>
      <c r="N1177" s="51">
        <v>1.4173492005781219</v>
      </c>
      <c r="O1177" s="51">
        <v>1.2269049999999999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9" t="s">
        <v>4748</v>
      </c>
      <c r="AO1177" s="49" t="s">
        <v>4748</v>
      </c>
      <c r="AP1177" s="49" t="s">
        <v>4748</v>
      </c>
      <c r="AQ1177" s="49">
        <v>68.394996762782583</v>
      </c>
      <c r="AR1177" s="49">
        <v>68.232208313809551</v>
      </c>
      <c r="AS1177" s="49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62">
        <v>1175</v>
      </c>
      <c r="B1178" s="3" t="s">
        <v>594</v>
      </c>
      <c r="C1178" s="3" t="s">
        <v>694</v>
      </c>
      <c r="D1178" s="28" t="s">
        <v>4942</v>
      </c>
      <c r="E1178" s="25" t="s">
        <v>4942</v>
      </c>
      <c r="F1178" s="25" t="s">
        <v>4942</v>
      </c>
      <c r="G1178" s="25" t="s">
        <v>4942</v>
      </c>
      <c r="H1178" s="28" t="s">
        <v>4942</v>
      </c>
      <c r="I1178" s="51">
        <v>4.94747</v>
      </c>
      <c r="J1178" s="51">
        <v>34.466479999999997</v>
      </c>
      <c r="K1178" s="28">
        <v>0</v>
      </c>
      <c r="L1178" s="28" t="s">
        <v>4942</v>
      </c>
      <c r="M1178" s="51" t="s">
        <v>4942</v>
      </c>
      <c r="N1178" s="51" t="s">
        <v>4942</v>
      </c>
      <c r="O1178" s="51" t="s">
        <v>4942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9">
        <v>11.413959656062989</v>
      </c>
      <c r="AO1178" s="49">
        <v>13.980585125633738</v>
      </c>
      <c r="AP1178" s="49">
        <v>2.4101023636969199</v>
      </c>
      <c r="AQ1178" s="49">
        <v>28.410753990417014</v>
      </c>
      <c r="AR1178" s="49">
        <v>25.723706056776617</v>
      </c>
      <c r="AS1178" s="49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62">
        <v>1176</v>
      </c>
      <c r="B1179" s="3" t="s">
        <v>3564</v>
      </c>
      <c r="C1179" s="3" t="s">
        <v>2176</v>
      </c>
      <c r="D1179" s="28">
        <v>3500</v>
      </c>
      <c r="E1179" s="25">
        <v>-2.7777780000000001</v>
      </c>
      <c r="F1179" s="25">
        <v>-70.338980000000006</v>
      </c>
      <c r="G1179" s="25">
        <v>-79.166669999999996</v>
      </c>
      <c r="H1179" s="28">
        <v>138600000000</v>
      </c>
      <c r="I1179" s="51">
        <v>39.6</v>
      </c>
      <c r="J1179" s="51">
        <v>9.6877130000000005</v>
      </c>
      <c r="K1179" s="28">
        <v>47200</v>
      </c>
      <c r="L1179" s="28">
        <v>192601000</v>
      </c>
      <c r="M1179" s="51">
        <v>5.691056910569106</v>
      </c>
      <c r="N1179" s="51">
        <v>0.28730702472838715</v>
      </c>
      <c r="O1179" s="51">
        <v>0.20598430000000001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9">
        <v>20.170328162388184</v>
      </c>
      <c r="AO1179" s="49">
        <v>84.459553620303041</v>
      </c>
      <c r="AP1179" s="49">
        <v>77.066501339543862</v>
      </c>
      <c r="AQ1179" s="49">
        <v>0.87610379525255822</v>
      </c>
      <c r="AR1179" s="49">
        <v>6.1413974754919602E-2</v>
      </c>
      <c r="AS1179" s="49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62">
        <v>1177</v>
      </c>
      <c r="B1180" s="3" t="s">
        <v>3567</v>
      </c>
      <c r="C1180" s="3" t="s">
        <v>2176</v>
      </c>
      <c r="D1180" s="28">
        <v>4200</v>
      </c>
      <c r="E1180" s="25">
        <v>-40</v>
      </c>
      <c r="F1180" s="25">
        <v>-40</v>
      </c>
      <c r="G1180" s="25">
        <v>-40</v>
      </c>
      <c r="H1180" s="28">
        <v>10500000000</v>
      </c>
      <c r="I1180" s="51">
        <v>2.5</v>
      </c>
      <c r="J1180" s="51">
        <v>96.927989999999994</v>
      </c>
      <c r="K1180" s="28">
        <v>530</v>
      </c>
      <c r="L1180" s="28">
        <v>2226000</v>
      </c>
      <c r="M1180" s="51">
        <v>18.623625399077685</v>
      </c>
      <c r="N1180" s="51">
        <v>0.41135347426550489</v>
      </c>
      <c r="O1180" s="51" t="s">
        <v>4942</v>
      </c>
      <c r="P1180" s="30" t="s">
        <v>4748</v>
      </c>
      <c r="Q1180" s="27" t="s">
        <v>2001</v>
      </c>
      <c r="R1180" s="30" t="s">
        <v>4748</v>
      </c>
      <c r="S1180" s="27" t="s">
        <v>2001</v>
      </c>
      <c r="T1180" s="30" t="s">
        <v>4748</v>
      </c>
      <c r="U1180" s="27" t="s">
        <v>4748</v>
      </c>
      <c r="V1180" s="30" t="s">
        <v>4748</v>
      </c>
      <c r="W1180" s="32" t="s">
        <v>2001</v>
      </c>
      <c r="X1180" s="30" t="s">
        <v>4748</v>
      </c>
      <c r="Y1180" s="32" t="s">
        <v>2001</v>
      </c>
      <c r="Z1180" s="30" t="s">
        <v>4748</v>
      </c>
      <c r="AA1180" s="32" t="s">
        <v>4748</v>
      </c>
      <c r="AB1180" s="30" t="s">
        <v>4748</v>
      </c>
      <c r="AC1180" s="27" t="s">
        <v>2001</v>
      </c>
      <c r="AD1180" s="30" t="s">
        <v>4748</v>
      </c>
      <c r="AE1180" s="27" t="s">
        <v>2001</v>
      </c>
      <c r="AF1180" s="30" t="s">
        <v>4748</v>
      </c>
      <c r="AG1180" s="27" t="s">
        <v>4748</v>
      </c>
      <c r="AH1180" s="25" t="s">
        <v>4748</v>
      </c>
      <c r="AI1180" s="25" t="s">
        <v>4748</v>
      </c>
      <c r="AJ1180" s="25" t="s">
        <v>4748</v>
      </c>
      <c r="AK1180" s="25" t="s">
        <v>4748</v>
      </c>
      <c r="AL1180" s="25" t="s">
        <v>4748</v>
      </c>
      <c r="AM1180" s="25" t="s">
        <v>4748</v>
      </c>
      <c r="AN1180" s="49" t="s">
        <v>4748</v>
      </c>
      <c r="AO1180" s="49" t="s">
        <v>4748</v>
      </c>
      <c r="AP1180" s="49" t="s">
        <v>4748</v>
      </c>
      <c r="AQ1180" s="49" t="s">
        <v>4748</v>
      </c>
      <c r="AR1180" s="49" t="s">
        <v>4748</v>
      </c>
      <c r="AS1180" s="49" t="s">
        <v>4748</v>
      </c>
      <c r="AT1180" s="28" t="s">
        <v>4748</v>
      </c>
      <c r="AU1180" s="28" t="s">
        <v>4748</v>
      </c>
      <c r="AV1180" s="28" t="s">
        <v>4748</v>
      </c>
    </row>
    <row r="1181" spans="1:48" x14ac:dyDescent="0.25">
      <c r="A1181" s="162">
        <v>1178</v>
      </c>
      <c r="B1181" s="3" t="s">
        <v>249</v>
      </c>
      <c r="C1181" s="3" t="s">
        <v>1</v>
      </c>
      <c r="D1181" s="28">
        <v>18000</v>
      </c>
      <c r="E1181" s="25">
        <v>0</v>
      </c>
      <c r="F1181" s="25">
        <v>-11.33005</v>
      </c>
      <c r="G1181" s="25">
        <v>0</v>
      </c>
      <c r="H1181" s="28">
        <v>462976236000</v>
      </c>
      <c r="I1181" s="51">
        <v>25.7209</v>
      </c>
      <c r="J1181" s="51">
        <v>8.9584689999999991</v>
      </c>
      <c r="K1181" s="28">
        <v>3138.5</v>
      </c>
      <c r="L1181" s="28">
        <v>56418400</v>
      </c>
      <c r="M1181" s="51">
        <v>14.492753623188406</v>
      </c>
      <c r="N1181" s="51">
        <v>1.6371137736798966</v>
      </c>
      <c r="O1181" s="51">
        <v>0.32449210000000001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9">
        <v>15.259489928996572</v>
      </c>
      <c r="AO1181" s="49">
        <v>14.486336325134374</v>
      </c>
      <c r="AP1181" s="49">
        <v>12.373614439737535</v>
      </c>
      <c r="AQ1181" s="49">
        <v>0</v>
      </c>
      <c r="AR1181" s="49">
        <v>0</v>
      </c>
      <c r="AS1181" s="49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62">
        <v>1179</v>
      </c>
      <c r="B1182" s="3" t="s">
        <v>250</v>
      </c>
      <c r="C1182" s="3" t="s">
        <v>1</v>
      </c>
      <c r="D1182" s="28">
        <v>12350</v>
      </c>
      <c r="E1182" s="25">
        <v>0.81632649999999995</v>
      </c>
      <c r="F1182" s="25">
        <v>-0.40322580000000002</v>
      </c>
      <c r="G1182" s="25">
        <v>-8.1784389999999991</v>
      </c>
      <c r="H1182" s="28">
        <v>22275119850619.996</v>
      </c>
      <c r="I1182" s="51">
        <v>1803.653</v>
      </c>
      <c r="J1182" s="51">
        <v>93.926320000000004</v>
      </c>
      <c r="K1182" s="28">
        <v>2366012</v>
      </c>
      <c r="L1182" s="28">
        <v>28538100000</v>
      </c>
      <c r="M1182" s="51">
        <v>9.954594699635992</v>
      </c>
      <c r="N1182" s="51">
        <v>0.87431454885926008</v>
      </c>
      <c r="O1182" s="51">
        <v>1.102568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9" t="s">
        <v>4748</v>
      </c>
      <c r="AO1182" s="49" t="s">
        <v>4748</v>
      </c>
      <c r="AP1182" s="49" t="s">
        <v>4748</v>
      </c>
      <c r="AQ1182" s="49">
        <v>21.502719934494223</v>
      </c>
      <c r="AR1182" s="49">
        <v>59.882572650044828</v>
      </c>
      <c r="AS1182" s="49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62">
        <v>1180</v>
      </c>
      <c r="B1183" s="3" t="s">
        <v>595</v>
      </c>
      <c r="C1183" s="3" t="s">
        <v>694</v>
      </c>
      <c r="D1183" s="28">
        <v>15600</v>
      </c>
      <c r="E1183" s="25">
        <v>-1.2658229999999999</v>
      </c>
      <c r="F1183" s="25">
        <v>-20</v>
      </c>
      <c r="G1183" s="25">
        <v>-42.22222</v>
      </c>
      <c r="H1183" s="28">
        <v>88382268000</v>
      </c>
      <c r="I1183" s="51">
        <v>5.6655299999999995</v>
      </c>
      <c r="J1183" s="51">
        <v>88.072689999999994</v>
      </c>
      <c r="K1183" s="28">
        <v>360</v>
      </c>
      <c r="L1183" s="28">
        <v>5889500</v>
      </c>
      <c r="M1183" s="51">
        <v>5.4524824144073074</v>
      </c>
      <c r="N1183" s="51">
        <v>0.83881090692186777</v>
      </c>
      <c r="O1183" s="51" t="s">
        <v>4942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9">
        <v>21.694048447151605</v>
      </c>
      <c r="AO1183" s="49">
        <v>22.021535626592314</v>
      </c>
      <c r="AP1183" s="49">
        <v>23.104587163021005</v>
      </c>
      <c r="AQ1183" s="49">
        <v>14.117559609068604</v>
      </c>
      <c r="AR1183" s="49">
        <v>8.9597548087512546</v>
      </c>
      <c r="AS1183" s="49">
        <v>0</v>
      </c>
      <c r="AT1183" s="28">
        <v>1300</v>
      </c>
      <c r="AU1183" s="28">
        <v>1300</v>
      </c>
      <c r="AV1183" s="28" t="s">
        <v>4748</v>
      </c>
    </row>
    <row r="1184" spans="1:48" x14ac:dyDescent="0.25">
      <c r="A1184" s="162">
        <v>1181</v>
      </c>
      <c r="B1184" s="3" t="s">
        <v>251</v>
      </c>
      <c r="C1184" s="3" t="s">
        <v>1</v>
      </c>
      <c r="D1184" s="28">
        <v>16800</v>
      </c>
      <c r="E1184" s="25">
        <v>0.59880239999999996</v>
      </c>
      <c r="F1184" s="25">
        <v>-5.8823530000000002</v>
      </c>
      <c r="G1184" s="25">
        <v>2.2222189999999999</v>
      </c>
      <c r="H1184" s="28">
        <v>1650656397599.9998</v>
      </c>
      <c r="I1184" s="51">
        <v>98.253360000000001</v>
      </c>
      <c r="J1184" s="51" t="s">
        <v>4942</v>
      </c>
      <c r="K1184" s="28">
        <v>1498</v>
      </c>
      <c r="L1184" s="28">
        <v>25200020</v>
      </c>
      <c r="M1184" s="51">
        <v>12.603670536896093</v>
      </c>
      <c r="N1184" s="51">
        <v>1.1659090019957035</v>
      </c>
      <c r="O1184" s="51">
        <v>0.51203240000000005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9">
        <v>15.525978614902936</v>
      </c>
      <c r="AO1184" s="49">
        <v>19.821345864013516</v>
      </c>
      <c r="AP1184" s="49">
        <v>19.273436720161484</v>
      </c>
      <c r="AQ1184" s="49">
        <v>230.8064287880463</v>
      </c>
      <c r="AR1184" s="49">
        <v>54.137020875195041</v>
      </c>
      <c r="AS1184" s="49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62">
        <v>1182</v>
      </c>
      <c r="B1185" s="3" t="s">
        <v>252</v>
      </c>
      <c r="C1185" s="3" t="s">
        <v>1</v>
      </c>
      <c r="D1185" s="28">
        <v>21800</v>
      </c>
      <c r="E1185" s="25">
        <v>-9.9173550000000006</v>
      </c>
      <c r="F1185" s="25">
        <v>26.011559999999999</v>
      </c>
      <c r="G1185" s="25">
        <v>72.276539999999997</v>
      </c>
      <c r="H1185" s="28">
        <v>1541847379200</v>
      </c>
      <c r="I1185" s="51">
        <v>70.726939999999999</v>
      </c>
      <c r="J1185" s="51">
        <v>73.097399999999993</v>
      </c>
      <c r="K1185" s="28">
        <v>125747</v>
      </c>
      <c r="L1185" s="28">
        <v>2890850000</v>
      </c>
      <c r="M1185" s="51">
        <v>7.6290545353267385</v>
      </c>
      <c r="N1185" s="51">
        <v>1.5086236122954431</v>
      </c>
      <c r="O1185" s="51">
        <v>0.41545219999999999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9">
        <v>18.080503648096734</v>
      </c>
      <c r="AO1185" s="49">
        <v>9.4783619845351552</v>
      </c>
      <c r="AP1185" s="49">
        <v>10.88736117624447</v>
      </c>
      <c r="AQ1185" s="49">
        <v>118.49576798668721</v>
      </c>
      <c r="AR1185" s="49">
        <v>149.90799062156651</v>
      </c>
      <c r="AS1185" s="49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62">
        <v>1183</v>
      </c>
      <c r="B1186" s="3" t="s">
        <v>3570</v>
      </c>
      <c r="C1186" s="3" t="s">
        <v>2176</v>
      </c>
      <c r="D1186" s="28">
        <v>3200</v>
      </c>
      <c r="E1186" s="25">
        <v>0</v>
      </c>
      <c r="F1186" s="25">
        <v>100</v>
      </c>
      <c r="G1186" s="25">
        <v>166.66669999999999</v>
      </c>
      <c r="H1186" s="28">
        <v>48000000000</v>
      </c>
      <c r="I1186" s="51">
        <v>15</v>
      </c>
      <c r="J1186" s="51">
        <v>56.908000000000001</v>
      </c>
      <c r="K1186" s="28">
        <v>1570</v>
      </c>
      <c r="L1186" s="28">
        <v>5170000</v>
      </c>
      <c r="M1186" s="51" t="s">
        <v>4942</v>
      </c>
      <c r="N1186" s="51" t="s">
        <v>4942</v>
      </c>
      <c r="O1186" s="51" t="s">
        <v>4942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4748</v>
      </c>
      <c r="U1186" s="27" t="s">
        <v>4748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4748</v>
      </c>
      <c r="AA1186" s="32" t="s">
        <v>4748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4748</v>
      </c>
      <c r="AG1186" s="27" t="s">
        <v>4748</v>
      </c>
      <c r="AH1186" s="25">
        <v>-17.883617306034779</v>
      </c>
      <c r="AI1186" s="25">
        <v>-3.0690869239551666</v>
      </c>
      <c r="AJ1186" s="25" t="s">
        <v>4748</v>
      </c>
      <c r="AK1186" s="25" t="s">
        <v>4748</v>
      </c>
      <c r="AL1186" s="25" t="s">
        <v>4748</v>
      </c>
      <c r="AM1186" s="25" t="s">
        <v>4748</v>
      </c>
      <c r="AN1186" s="49">
        <v>-163.33819390986011</v>
      </c>
      <c r="AO1186" s="49">
        <v>-10.605605121393058</v>
      </c>
      <c r="AP1186" s="49" t="s">
        <v>4748</v>
      </c>
      <c r="AQ1186" s="49" t="s">
        <v>4748</v>
      </c>
      <c r="AR1186" s="49" t="s">
        <v>4748</v>
      </c>
      <c r="AS1186" s="49" t="s">
        <v>4748</v>
      </c>
      <c r="AT1186" s="28">
        <v>0</v>
      </c>
      <c r="AU1186" s="28">
        <v>0</v>
      </c>
      <c r="AV1186" s="28" t="s">
        <v>4748</v>
      </c>
    </row>
    <row r="1187" spans="1:48" x14ac:dyDescent="0.25">
      <c r="A1187" s="162">
        <v>1184</v>
      </c>
      <c r="B1187" s="3" t="s">
        <v>596</v>
      </c>
      <c r="C1187" s="3" t="s">
        <v>694</v>
      </c>
      <c r="D1187" s="28">
        <v>9400</v>
      </c>
      <c r="E1187" s="25">
        <v>27.02703</v>
      </c>
      <c r="F1187" s="25">
        <v>30.55556</v>
      </c>
      <c r="G1187" s="25">
        <v>30.55556</v>
      </c>
      <c r="H1187" s="28">
        <v>75407392199.999985</v>
      </c>
      <c r="I1187" s="51">
        <v>8.0220599999999997</v>
      </c>
      <c r="J1187" s="51">
        <v>59.327800000000003</v>
      </c>
      <c r="K1187" s="28">
        <v>1520</v>
      </c>
      <c r="L1187" s="28">
        <v>11536500</v>
      </c>
      <c r="M1187" s="51">
        <v>18.245372566878153</v>
      </c>
      <c r="N1187" s="51">
        <v>0.53061764479720719</v>
      </c>
      <c r="O1187" s="51">
        <v>6.4468940000000002E-2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9">
        <v>12.179440905522643</v>
      </c>
      <c r="AO1187" s="49">
        <v>11.734993859402287</v>
      </c>
      <c r="AP1187" s="49">
        <v>10.210045898849129</v>
      </c>
      <c r="AQ1187" s="49">
        <v>7.1343172666664083</v>
      </c>
      <c r="AR1187" s="49">
        <v>3.3888407322585197</v>
      </c>
      <c r="AS1187" s="49">
        <v>2.310188150970927</v>
      </c>
      <c r="AT1187" s="28">
        <v>0</v>
      </c>
      <c r="AU1187" s="28" t="s">
        <v>4748</v>
      </c>
      <c r="AV1187" s="28">
        <v>250</v>
      </c>
    </row>
    <row r="1188" spans="1:48" x14ac:dyDescent="0.25">
      <c r="A1188" s="162">
        <v>1185</v>
      </c>
      <c r="B1188" s="3" t="s">
        <v>3573</v>
      </c>
      <c r="C1188" s="3" t="s">
        <v>2176</v>
      </c>
      <c r="D1188" s="28" t="s">
        <v>4942</v>
      </c>
      <c r="E1188" s="25" t="s">
        <v>4942</v>
      </c>
      <c r="F1188" s="25" t="s">
        <v>4942</v>
      </c>
      <c r="G1188" s="25" t="s">
        <v>4942</v>
      </c>
      <c r="H1188" s="28" t="s">
        <v>4942</v>
      </c>
      <c r="I1188" s="51">
        <v>2.7442500000000001</v>
      </c>
      <c r="J1188" s="51">
        <v>27.881499999999999</v>
      </c>
      <c r="K1188" s="28">
        <v>0</v>
      </c>
      <c r="L1188" s="28" t="s">
        <v>4942</v>
      </c>
      <c r="M1188" s="51" t="s">
        <v>4942</v>
      </c>
      <c r="N1188" s="51" t="s">
        <v>4942</v>
      </c>
      <c r="O1188" s="51" t="s">
        <v>4942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4748</v>
      </c>
      <c r="U1188" s="27" t="s">
        <v>4748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4748</v>
      </c>
      <c r="AA1188" s="32" t="s">
        <v>4748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4748</v>
      </c>
      <c r="AG1188" s="27" t="s">
        <v>4748</v>
      </c>
      <c r="AH1188" s="25">
        <v>29.944193342666196</v>
      </c>
      <c r="AI1188" s="25">
        <v>4.7525536380394087</v>
      </c>
      <c r="AJ1188" s="25" t="s">
        <v>4748</v>
      </c>
      <c r="AK1188" s="25">
        <v>39.132862923895125</v>
      </c>
      <c r="AL1188" s="25">
        <v>7.0298622607263495</v>
      </c>
      <c r="AM1188" s="25" t="s">
        <v>4748</v>
      </c>
      <c r="AN1188" s="49">
        <v>40.792814080160355</v>
      </c>
      <c r="AO1188" s="49">
        <v>11.422105646054781</v>
      </c>
      <c r="AP1188" s="49" t="s">
        <v>4748</v>
      </c>
      <c r="AQ1188" s="49">
        <v>7.8594913982904098</v>
      </c>
      <c r="AR1188" s="49">
        <v>7.384242863723375</v>
      </c>
      <c r="AS1188" s="49" t="s">
        <v>4748</v>
      </c>
      <c r="AT1188" s="28">
        <v>0</v>
      </c>
      <c r="AU1188" s="28">
        <v>0</v>
      </c>
      <c r="AV1188" s="28" t="s">
        <v>4748</v>
      </c>
    </row>
    <row r="1189" spans="1:48" x14ac:dyDescent="0.25">
      <c r="A1189" s="162">
        <v>1186</v>
      </c>
      <c r="B1189" s="3" t="s">
        <v>253</v>
      </c>
      <c r="C1189" s="3" t="s">
        <v>2176</v>
      </c>
      <c r="D1189" s="28">
        <v>8300</v>
      </c>
      <c r="E1189" s="25">
        <v>27.692309999999999</v>
      </c>
      <c r="F1189" s="25">
        <v>3.75</v>
      </c>
      <c r="G1189" s="25">
        <v>-16.161619999999999</v>
      </c>
      <c r="H1189" s="28">
        <v>66400000000</v>
      </c>
      <c r="I1189" s="51">
        <v>8</v>
      </c>
      <c r="J1189" s="51">
        <v>46.320399999999999</v>
      </c>
      <c r="K1189" s="28">
        <v>55.05</v>
      </c>
      <c r="L1189" s="28">
        <v>451000</v>
      </c>
      <c r="M1189" s="51" t="s">
        <v>4942</v>
      </c>
      <c r="N1189" s="51">
        <v>65.235757720286813</v>
      </c>
      <c r="O1189" s="51" t="s">
        <v>4942</v>
      </c>
      <c r="P1189" s="30" t="s">
        <v>2001</v>
      </c>
      <c r="Q1189" s="27" t="s">
        <v>2001</v>
      </c>
      <c r="R1189" s="30" t="s">
        <v>2001</v>
      </c>
      <c r="S1189" s="27" t="s">
        <v>2001</v>
      </c>
      <c r="T1189" s="30" t="s">
        <v>2001</v>
      </c>
      <c r="U1189" s="27" t="s">
        <v>2001</v>
      </c>
      <c r="V1189" s="30" t="s">
        <v>2001</v>
      </c>
      <c r="W1189" s="32" t="s">
        <v>2001</v>
      </c>
      <c r="X1189" s="30" t="s">
        <v>2001</v>
      </c>
      <c r="Y1189" s="32" t="s">
        <v>2001</v>
      </c>
      <c r="Z1189" s="30" t="s">
        <v>2001</v>
      </c>
      <c r="AA1189" s="32" t="s">
        <v>2001</v>
      </c>
      <c r="AB1189" s="30" t="s">
        <v>2001</v>
      </c>
      <c r="AC1189" s="27" t="s">
        <v>2001</v>
      </c>
      <c r="AD1189" s="30" t="s">
        <v>2001</v>
      </c>
      <c r="AE1189" s="27" t="s">
        <v>2001</v>
      </c>
      <c r="AF1189" s="30" t="s">
        <v>2001</v>
      </c>
      <c r="AG1189" s="27" t="s">
        <v>2001</v>
      </c>
      <c r="AH1189" s="25" t="s">
        <v>2001</v>
      </c>
      <c r="AI1189" s="25" t="s">
        <v>2001</v>
      </c>
      <c r="AJ1189" s="25" t="s">
        <v>2001</v>
      </c>
      <c r="AK1189" s="25" t="s">
        <v>2001</v>
      </c>
      <c r="AL1189" s="25" t="s">
        <v>2001</v>
      </c>
      <c r="AM1189" s="25" t="s">
        <v>2001</v>
      </c>
      <c r="AN1189" s="49" t="s">
        <v>2001</v>
      </c>
      <c r="AO1189" s="49" t="s">
        <v>2001</v>
      </c>
      <c r="AP1189" s="49" t="s">
        <v>2001</v>
      </c>
      <c r="AQ1189" s="49" t="s">
        <v>2001</v>
      </c>
      <c r="AR1189" s="49" t="s">
        <v>2001</v>
      </c>
      <c r="AS1189" s="49" t="s">
        <v>2001</v>
      </c>
      <c r="AT1189" s="28" t="s">
        <v>2001</v>
      </c>
      <c r="AU1189" s="28" t="s">
        <v>2001</v>
      </c>
      <c r="AV1189" s="28" t="s">
        <v>2001</v>
      </c>
    </row>
    <row r="1190" spans="1:48" x14ac:dyDescent="0.25">
      <c r="A1190" s="162">
        <v>1187</v>
      </c>
      <c r="B1190" s="3" t="s">
        <v>3576</v>
      </c>
      <c r="C1190" s="3" t="s">
        <v>2176</v>
      </c>
      <c r="D1190" s="6">
        <v>11100</v>
      </c>
      <c r="E1190" s="171">
        <v>-25.503360000000001</v>
      </c>
      <c r="F1190" s="171">
        <v>3.738318</v>
      </c>
      <c r="G1190" s="171">
        <v>-34.705880000000001</v>
      </c>
      <c r="H1190" s="6">
        <v>20823600000</v>
      </c>
      <c r="I1190" s="154">
        <v>1.8759999999999999</v>
      </c>
      <c r="J1190" s="154">
        <v>34.19558</v>
      </c>
      <c r="K1190" s="6">
        <v>10</v>
      </c>
      <c r="L1190" s="6">
        <v>119000</v>
      </c>
      <c r="M1190" s="154">
        <v>2.1565960753837188</v>
      </c>
      <c r="N1190" s="154">
        <v>0.30800461349413011</v>
      </c>
      <c r="O1190" s="154" t="s">
        <v>4942</v>
      </c>
      <c r="P1190" s="172">
        <v>104842.124717</v>
      </c>
      <c r="Q1190" s="168">
        <v>0.10060641610518806</v>
      </c>
      <c r="R1190" s="172">
        <v>111675.223103</v>
      </c>
      <c r="S1190" s="168">
        <v>6.5175123114345146E-2</v>
      </c>
      <c r="T1190" s="172" t="s">
        <v>4748</v>
      </c>
      <c r="U1190" s="168" t="s">
        <v>4748</v>
      </c>
      <c r="V1190" s="172">
        <v>8809.8321629999991</v>
      </c>
      <c r="W1190" s="173">
        <v>-0.37524629328470072</v>
      </c>
      <c r="X1190" s="172">
        <v>6898.2935159999997</v>
      </c>
      <c r="Y1190" s="173">
        <v>-0.2169778733161547</v>
      </c>
      <c r="Z1190" s="172" t="s">
        <v>4748</v>
      </c>
      <c r="AA1190" s="173" t="s">
        <v>4748</v>
      </c>
      <c r="AB1190" s="172">
        <v>4696</v>
      </c>
      <c r="AC1190" s="168">
        <v>-0.37528269256352265</v>
      </c>
      <c r="AD1190" s="172">
        <v>3677</v>
      </c>
      <c r="AE1190" s="168">
        <v>-0.21699318568994885</v>
      </c>
      <c r="AF1190" s="172" t="s">
        <v>4748</v>
      </c>
      <c r="AG1190" s="168" t="s">
        <v>4748</v>
      </c>
      <c r="AH1190" s="171">
        <v>10.713857351076292</v>
      </c>
      <c r="AI1190" s="171">
        <v>7.6829790389347732</v>
      </c>
      <c r="AJ1190" s="171" t="s">
        <v>4748</v>
      </c>
      <c r="AK1190" s="171">
        <v>13.729035120891368</v>
      </c>
      <c r="AL1190" s="171">
        <v>10.869138952378627</v>
      </c>
      <c r="AM1190" s="171" t="s">
        <v>4748</v>
      </c>
      <c r="AN1190" s="170">
        <v>17.548087072501705</v>
      </c>
      <c r="AO1190" s="170">
        <v>19.466312758515556</v>
      </c>
      <c r="AP1190" s="170" t="s">
        <v>4748</v>
      </c>
      <c r="AQ1190" s="170">
        <v>0</v>
      </c>
      <c r="AR1190" s="170">
        <v>0</v>
      </c>
      <c r="AS1190" s="170" t="s">
        <v>4748</v>
      </c>
      <c r="AT1190" s="6">
        <v>4500</v>
      </c>
      <c r="AU1190" s="6">
        <v>2000</v>
      </c>
      <c r="AV1190" s="6" t="s">
        <v>4748</v>
      </c>
    </row>
    <row r="1191" spans="1:48" x14ac:dyDescent="0.25">
      <c r="A1191" s="162">
        <v>1188</v>
      </c>
      <c r="B1191" s="3" t="s">
        <v>3579</v>
      </c>
      <c r="C1191" s="3" t="s">
        <v>2176</v>
      </c>
      <c r="D1191" s="6">
        <v>10900</v>
      </c>
      <c r="E1191" s="171">
        <v>-10.65574</v>
      </c>
      <c r="F1191" s="171">
        <v>-9.1666670000000003</v>
      </c>
      <c r="G1191" s="171">
        <v>-16.153849999999998</v>
      </c>
      <c r="H1191" s="6">
        <v>119900000000</v>
      </c>
      <c r="I1191" s="154">
        <v>11</v>
      </c>
      <c r="J1191" s="154">
        <v>61.964089999999999</v>
      </c>
      <c r="K1191" s="6">
        <v>6315</v>
      </c>
      <c r="L1191" s="6">
        <v>75083000</v>
      </c>
      <c r="M1191" s="154">
        <v>15.076071922544951</v>
      </c>
      <c r="N1191" s="154">
        <v>0.64623703744230465</v>
      </c>
      <c r="O1191" s="154">
        <v>0.50410869999999997</v>
      </c>
      <c r="P1191" s="172">
        <v>109159.59043</v>
      </c>
      <c r="Q1191" s="168">
        <v>-0.10086549837205916</v>
      </c>
      <c r="R1191" s="172">
        <v>149613.06102600001</v>
      </c>
      <c r="S1191" s="168">
        <v>0.37059016469964989</v>
      </c>
      <c r="T1191" s="172">
        <v>178969.70694100001</v>
      </c>
      <c r="U1191" s="168">
        <v>0.19621713314119249</v>
      </c>
      <c r="V1191" s="172">
        <v>21228.971764999998</v>
      </c>
      <c r="W1191" s="173">
        <v>0.5920652693500259</v>
      </c>
      <c r="X1191" s="172">
        <v>25697.092713999999</v>
      </c>
      <c r="Y1191" s="173">
        <v>0.21047279154455079</v>
      </c>
      <c r="Z1191" s="172">
        <v>8969.4458930000001</v>
      </c>
      <c r="AA1191" s="173">
        <v>-0.65095483785551478</v>
      </c>
      <c r="AB1191" s="172">
        <v>2182.4047350000001</v>
      </c>
      <c r="AC1191" s="168">
        <v>0.46288209606986896</v>
      </c>
      <c r="AD1191" s="172">
        <v>2642.0488499999997</v>
      </c>
      <c r="AE1191" s="168">
        <v>0.21061359867329998</v>
      </c>
      <c r="AF1191" s="172">
        <v>1127</v>
      </c>
      <c r="AG1191" s="168">
        <v>-0.57343710734190245</v>
      </c>
      <c r="AH1191" s="171">
        <v>19.810209333227014</v>
      </c>
      <c r="AI1191" s="171">
        <v>18.338526132195831</v>
      </c>
      <c r="AJ1191" s="171">
        <v>3.5984996870154342</v>
      </c>
      <c r="AK1191" s="171">
        <v>19.556883589857957</v>
      </c>
      <c r="AL1191" s="171">
        <v>20.394757592555042</v>
      </c>
      <c r="AM1191" s="171">
        <v>5.4867670261100736</v>
      </c>
      <c r="AN1191" s="170">
        <v>25.484950155469356</v>
      </c>
      <c r="AO1191" s="170">
        <v>24.332835863623881</v>
      </c>
      <c r="AP1191" s="170">
        <v>11.320922482529038</v>
      </c>
      <c r="AQ1191" s="170">
        <v>0</v>
      </c>
      <c r="AR1191" s="170">
        <v>0</v>
      </c>
      <c r="AS1191" s="170">
        <v>20.831521220649964</v>
      </c>
      <c r="AT1191" s="6">
        <v>723.84899999999993</v>
      </c>
      <c r="AU1191" s="6" t="s">
        <v>4748</v>
      </c>
      <c r="AV1191" s="6">
        <v>0</v>
      </c>
    </row>
    <row r="1192" spans="1:48" x14ac:dyDescent="0.25">
      <c r="A1192" s="162">
        <v>1189</v>
      </c>
      <c r="B1192" s="3" t="s">
        <v>4864</v>
      </c>
      <c r="C1192" s="3" t="s">
        <v>2176</v>
      </c>
      <c r="D1192" s="28" t="s">
        <v>4942</v>
      </c>
      <c r="E1192" s="25" t="s">
        <v>4942</v>
      </c>
      <c r="F1192" s="25" t="s">
        <v>4942</v>
      </c>
      <c r="G1192" s="25" t="s">
        <v>4942</v>
      </c>
      <c r="H1192" s="28" t="s">
        <v>4942</v>
      </c>
      <c r="I1192" s="51">
        <v>15.86313</v>
      </c>
      <c r="J1192" s="51">
        <v>100</v>
      </c>
      <c r="K1192" s="28">
        <v>0</v>
      </c>
      <c r="L1192" s="28" t="s">
        <v>4942</v>
      </c>
      <c r="M1192" s="51" t="s">
        <v>4942</v>
      </c>
      <c r="N1192" s="51" t="s">
        <v>4942</v>
      </c>
      <c r="O1192" s="51" t="s">
        <v>4942</v>
      </c>
      <c r="P1192" s="30" t="s">
        <v>2001</v>
      </c>
      <c r="Q1192" s="27" t="s">
        <v>2001</v>
      </c>
      <c r="R1192" s="30" t="s">
        <v>2001</v>
      </c>
      <c r="S1192" s="27" t="s">
        <v>2001</v>
      </c>
      <c r="T1192" s="30" t="s">
        <v>2001</v>
      </c>
      <c r="U1192" s="27" t="s">
        <v>2001</v>
      </c>
      <c r="V1192" s="30" t="s">
        <v>2001</v>
      </c>
      <c r="W1192" s="32" t="s">
        <v>2001</v>
      </c>
      <c r="X1192" s="30" t="s">
        <v>2001</v>
      </c>
      <c r="Y1192" s="32" t="s">
        <v>2001</v>
      </c>
      <c r="Z1192" s="30" t="s">
        <v>2001</v>
      </c>
      <c r="AA1192" s="32" t="s">
        <v>2001</v>
      </c>
      <c r="AB1192" s="30" t="s">
        <v>2001</v>
      </c>
      <c r="AC1192" s="27" t="s">
        <v>2001</v>
      </c>
      <c r="AD1192" s="30" t="s">
        <v>2001</v>
      </c>
      <c r="AE1192" s="27" t="s">
        <v>2001</v>
      </c>
      <c r="AF1192" s="30" t="s">
        <v>2001</v>
      </c>
      <c r="AG1192" s="27" t="s">
        <v>2001</v>
      </c>
      <c r="AH1192" s="25" t="s">
        <v>2001</v>
      </c>
      <c r="AI1192" s="25" t="s">
        <v>2001</v>
      </c>
      <c r="AJ1192" s="25" t="s">
        <v>2001</v>
      </c>
      <c r="AK1192" s="25" t="s">
        <v>2001</v>
      </c>
      <c r="AL1192" s="25" t="s">
        <v>2001</v>
      </c>
      <c r="AM1192" s="25" t="s">
        <v>2001</v>
      </c>
      <c r="AN1192" s="49" t="s">
        <v>2001</v>
      </c>
      <c r="AO1192" s="49" t="s">
        <v>2001</v>
      </c>
      <c r="AP1192" s="49" t="s">
        <v>2001</v>
      </c>
      <c r="AQ1192" s="49" t="s">
        <v>2001</v>
      </c>
      <c r="AR1192" s="49" t="s">
        <v>2001</v>
      </c>
      <c r="AS1192" s="49" t="s">
        <v>2001</v>
      </c>
      <c r="AT1192" s="28" t="s">
        <v>2001</v>
      </c>
      <c r="AU1192" s="28" t="s">
        <v>2001</v>
      </c>
      <c r="AV1192" s="28" t="s">
        <v>2001</v>
      </c>
    </row>
    <row r="1193" spans="1:48" x14ac:dyDescent="0.25">
      <c r="A1193" s="162">
        <v>1190</v>
      </c>
      <c r="B1193" s="3" t="s">
        <v>4216</v>
      </c>
      <c r="C1193" s="3" t="s">
        <v>2176</v>
      </c>
      <c r="D1193" s="28" t="s">
        <v>4942</v>
      </c>
      <c r="E1193" s="25" t="s">
        <v>4942</v>
      </c>
      <c r="F1193" s="25" t="s">
        <v>4942</v>
      </c>
      <c r="G1193" s="25" t="s">
        <v>4942</v>
      </c>
      <c r="H1193" s="28" t="s">
        <v>4942</v>
      </c>
      <c r="I1193" s="51">
        <v>2.38</v>
      </c>
      <c r="J1193" s="51">
        <v>100</v>
      </c>
      <c r="K1193" s="28" t="s">
        <v>4942</v>
      </c>
      <c r="L1193" s="28" t="s">
        <v>4942</v>
      </c>
      <c r="M1193" s="51" t="s">
        <v>4942</v>
      </c>
      <c r="N1193" s="51" t="s">
        <v>4942</v>
      </c>
      <c r="O1193" s="51" t="s">
        <v>4942</v>
      </c>
      <c r="P1193" s="30" t="s">
        <v>4748</v>
      </c>
      <c r="Q1193" s="27" t="s">
        <v>2001</v>
      </c>
      <c r="R1193" s="30">
        <v>75447.036303999994</v>
      </c>
      <c r="S1193" s="27" t="s">
        <v>2001</v>
      </c>
      <c r="T1193" s="30">
        <v>76311.486978000001</v>
      </c>
      <c r="U1193" s="27">
        <v>1.145771545640125E-2</v>
      </c>
      <c r="V1193" s="30" t="s">
        <v>4748</v>
      </c>
      <c r="W1193" s="32" t="s">
        <v>2001</v>
      </c>
      <c r="X1193" s="30">
        <v>1764.748881</v>
      </c>
      <c r="Y1193" s="32" t="s">
        <v>2001</v>
      </c>
      <c r="Z1193" s="30">
        <v>1696.1437659999999</v>
      </c>
      <c r="AA1193" s="32">
        <v>-3.8875284602036285E-2</v>
      </c>
      <c r="AB1193" s="30" t="s">
        <v>4748</v>
      </c>
      <c r="AC1193" s="27" t="s">
        <v>2001</v>
      </c>
      <c r="AD1193" s="30">
        <v>741.49112600000001</v>
      </c>
      <c r="AE1193" s="27" t="s">
        <v>2001</v>
      </c>
      <c r="AF1193" s="30">
        <v>650</v>
      </c>
      <c r="AG1193" s="27">
        <v>-0.12338802555001853</v>
      </c>
      <c r="AH1193" s="25" t="s">
        <v>4748</v>
      </c>
      <c r="AI1193" s="25" t="s">
        <v>4748</v>
      </c>
      <c r="AJ1193" s="25">
        <v>1.5611765415108942</v>
      </c>
      <c r="AK1193" s="25" t="s">
        <v>4748</v>
      </c>
      <c r="AL1193" s="25" t="s">
        <v>4748</v>
      </c>
      <c r="AM1193" s="25">
        <v>6.2571058190470499</v>
      </c>
      <c r="AN1193" s="49" t="s">
        <v>4748</v>
      </c>
      <c r="AO1193" s="49">
        <v>17.013527166632336</v>
      </c>
      <c r="AP1193" s="49">
        <v>19.409344689181673</v>
      </c>
      <c r="AQ1193" s="49" t="s">
        <v>4748</v>
      </c>
      <c r="AR1193" s="49">
        <v>21.908739208753982</v>
      </c>
      <c r="AS1193" s="49">
        <v>39.506616020369833</v>
      </c>
      <c r="AT1193" s="28" t="s">
        <v>4748</v>
      </c>
      <c r="AU1193" s="28" t="s">
        <v>4748</v>
      </c>
      <c r="AV1193" s="28">
        <v>620</v>
      </c>
    </row>
    <row r="1194" spans="1:48" x14ac:dyDescent="0.25">
      <c r="A1194" s="162">
        <v>1191</v>
      </c>
      <c r="B1194" s="3" t="s">
        <v>254</v>
      </c>
      <c r="C1194" s="3" t="s">
        <v>1</v>
      </c>
      <c r="D1194" s="28">
        <v>43950</v>
      </c>
      <c r="E1194" s="25">
        <v>-2.2246939999999999</v>
      </c>
      <c r="F1194" s="25">
        <v>1.034483</v>
      </c>
      <c r="G1194" s="25">
        <v>-8.4375</v>
      </c>
      <c r="H1194" s="28">
        <v>1097673532650</v>
      </c>
      <c r="I1194" s="51">
        <v>24.97551</v>
      </c>
      <c r="J1194" s="51">
        <v>58.754359999999998</v>
      </c>
      <c r="K1194" s="28">
        <v>6889</v>
      </c>
      <c r="L1194" s="28">
        <v>300100000</v>
      </c>
      <c r="M1194" s="51">
        <v>6.1522993704875732</v>
      </c>
      <c r="N1194" s="51">
        <v>1.0412945598999683</v>
      </c>
      <c r="O1194" s="51">
        <v>0.51892470000000002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9">
        <v>4.971578843677027</v>
      </c>
      <c r="AO1194" s="49">
        <v>5.2219795791212498</v>
      </c>
      <c r="AP1194" s="49">
        <v>5.2272965941873917</v>
      </c>
      <c r="AQ1194" s="49">
        <v>74.457045678436941</v>
      </c>
      <c r="AR1194" s="49">
        <v>112.37401169933415</v>
      </c>
      <c r="AS1194" s="49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62">
        <v>1192</v>
      </c>
      <c r="B1195" s="3" t="s">
        <v>3582</v>
      </c>
      <c r="C1195" s="3" t="s">
        <v>2176</v>
      </c>
      <c r="D1195" s="28" t="s">
        <v>4942</v>
      </c>
      <c r="E1195" s="25" t="s">
        <v>4942</v>
      </c>
      <c r="F1195" s="25" t="s">
        <v>4942</v>
      </c>
      <c r="G1195" s="25" t="s">
        <v>4942</v>
      </c>
      <c r="H1195" s="28" t="s">
        <v>4942</v>
      </c>
      <c r="I1195" s="51">
        <v>29.349999999999998</v>
      </c>
      <c r="J1195" s="51">
        <v>1.80477</v>
      </c>
      <c r="K1195" s="28">
        <v>0</v>
      </c>
      <c r="L1195" s="28" t="s">
        <v>4942</v>
      </c>
      <c r="M1195" s="51" t="s">
        <v>4942</v>
      </c>
      <c r="N1195" s="51" t="s">
        <v>4942</v>
      </c>
      <c r="O1195" s="51" t="s">
        <v>4942</v>
      </c>
      <c r="P1195" s="30" t="s">
        <v>4748</v>
      </c>
      <c r="Q1195" s="27" t="s">
        <v>2001</v>
      </c>
      <c r="R1195" s="30">
        <v>274270.70397199999</v>
      </c>
      <c r="S1195" s="27" t="s">
        <v>2001</v>
      </c>
      <c r="T1195" s="30">
        <v>272544.38796099997</v>
      </c>
      <c r="U1195" s="27">
        <v>-6.2942049077770075E-3</v>
      </c>
      <c r="V1195" s="30" t="s">
        <v>4748</v>
      </c>
      <c r="W1195" s="32" t="s">
        <v>2001</v>
      </c>
      <c r="X1195" s="30">
        <v>2862.527544</v>
      </c>
      <c r="Y1195" s="32" t="s">
        <v>2001</v>
      </c>
      <c r="Z1195" s="30">
        <v>3055.0073010000001</v>
      </c>
      <c r="AA1195" s="32">
        <v>6.7241189487747363E-2</v>
      </c>
      <c r="AB1195" s="30" t="s">
        <v>4748</v>
      </c>
      <c r="AC1195" s="27" t="s">
        <v>2001</v>
      </c>
      <c r="AD1195" s="30">
        <v>89.73</v>
      </c>
      <c r="AE1195" s="27" t="s">
        <v>2001</v>
      </c>
      <c r="AF1195" s="30">
        <v>95.76</v>
      </c>
      <c r="AG1195" s="27">
        <v>6.7201604814443344E-2</v>
      </c>
      <c r="AH1195" s="25" t="s">
        <v>4748</v>
      </c>
      <c r="AI1195" s="25">
        <v>0.57657882627861534</v>
      </c>
      <c r="AJ1195" s="25">
        <v>0.63557985056446664</v>
      </c>
      <c r="AK1195" s="25" t="s">
        <v>4748</v>
      </c>
      <c r="AL1195" s="25">
        <v>0.88966589073212621</v>
      </c>
      <c r="AM1195" s="25">
        <v>0.94615004197321473</v>
      </c>
      <c r="AN1195" s="49" t="s">
        <v>4748</v>
      </c>
      <c r="AO1195" s="49">
        <v>16.13492664623698</v>
      </c>
      <c r="AP1195" s="49">
        <v>16.461151028881147</v>
      </c>
      <c r="AQ1195" s="49">
        <v>58.31644026231919</v>
      </c>
      <c r="AR1195" s="49">
        <v>50.731876289871359</v>
      </c>
      <c r="AS1195" s="49">
        <v>44.18458411522748</v>
      </c>
      <c r="AT1195" s="28" t="s">
        <v>4748</v>
      </c>
      <c r="AU1195" s="28">
        <v>60</v>
      </c>
      <c r="AV1195" s="28">
        <v>60</v>
      </c>
    </row>
    <row r="1196" spans="1:48" x14ac:dyDescent="0.25">
      <c r="A1196" s="162">
        <v>1193</v>
      </c>
      <c r="B1196" s="3" t="s">
        <v>4137</v>
      </c>
      <c r="C1196" s="3" t="s">
        <v>2176</v>
      </c>
      <c r="D1196" s="28">
        <v>10000</v>
      </c>
      <c r="E1196" s="25">
        <v>0</v>
      </c>
      <c r="F1196" s="25">
        <v>-24.81203</v>
      </c>
      <c r="G1196" s="25">
        <v>0</v>
      </c>
      <c r="H1196" s="28">
        <v>148206620000</v>
      </c>
      <c r="I1196" s="51">
        <v>14.82066</v>
      </c>
      <c r="J1196" s="51">
        <v>83.274019999999993</v>
      </c>
      <c r="K1196" s="28">
        <v>110415</v>
      </c>
      <c r="L1196" s="28">
        <v>1104150000</v>
      </c>
      <c r="M1196" s="51">
        <v>10.351966873706004</v>
      </c>
      <c r="N1196" s="51">
        <v>2.1628046593986801</v>
      </c>
      <c r="O1196" s="51" t="s">
        <v>4942</v>
      </c>
      <c r="P1196" s="30" t="s">
        <v>4748</v>
      </c>
      <c r="Q1196" s="27" t="s">
        <v>2001</v>
      </c>
      <c r="R1196" s="30">
        <v>53899.237078999999</v>
      </c>
      <c r="S1196" s="27" t="s">
        <v>2001</v>
      </c>
      <c r="T1196" s="30">
        <v>67324.360241000002</v>
      </c>
      <c r="U1196" s="27">
        <v>0.24907816677113312</v>
      </c>
      <c r="V1196" s="30" t="s">
        <v>4748</v>
      </c>
      <c r="W1196" s="32" t="s">
        <v>2001</v>
      </c>
      <c r="X1196" s="30">
        <v>297.49751400000002</v>
      </c>
      <c r="Y1196" s="32" t="s">
        <v>2001</v>
      </c>
      <c r="Z1196" s="30">
        <v>14322.866755999999</v>
      </c>
      <c r="AA1196" s="32">
        <v>47.144492246076375</v>
      </c>
      <c r="AB1196" s="30" t="s">
        <v>4748</v>
      </c>
      <c r="AC1196" s="27" t="s">
        <v>2001</v>
      </c>
      <c r="AD1196" s="30">
        <v>20</v>
      </c>
      <c r="AE1196" s="27" t="s">
        <v>2001</v>
      </c>
      <c r="AF1196" s="30">
        <v>966</v>
      </c>
      <c r="AG1196" s="27">
        <v>47.3</v>
      </c>
      <c r="AH1196" s="25" t="s">
        <v>4748</v>
      </c>
      <c r="AI1196" s="25" t="s">
        <v>4748</v>
      </c>
      <c r="AJ1196" s="25">
        <v>4.4918081766108191</v>
      </c>
      <c r="AK1196" s="25" t="s">
        <v>4748</v>
      </c>
      <c r="AL1196" s="25" t="s">
        <v>4748</v>
      </c>
      <c r="AM1196" s="25">
        <v>23.340917066379077</v>
      </c>
      <c r="AN1196" s="49" t="s">
        <v>4748</v>
      </c>
      <c r="AO1196" s="49">
        <v>45.311983307302718</v>
      </c>
      <c r="AP1196" s="49">
        <v>54.485411427141919</v>
      </c>
      <c r="AQ1196" s="49" t="s">
        <v>4748</v>
      </c>
      <c r="AR1196" s="49">
        <v>367.77234996437858</v>
      </c>
      <c r="AS1196" s="49">
        <v>243.05770271918158</v>
      </c>
      <c r="AT1196" s="28" t="s">
        <v>4748</v>
      </c>
      <c r="AU1196" s="28" t="s">
        <v>4748</v>
      </c>
      <c r="AV1196" s="28">
        <v>0</v>
      </c>
    </row>
    <row r="1197" spans="1:48" x14ac:dyDescent="0.25">
      <c r="A1197" s="162">
        <v>1194</v>
      </c>
      <c r="B1197" s="3" t="s">
        <v>255</v>
      </c>
      <c r="C1197" s="3" t="s">
        <v>1</v>
      </c>
      <c r="D1197" s="28">
        <v>49000</v>
      </c>
      <c r="E1197" s="25">
        <v>-2</v>
      </c>
      <c r="F1197" s="25">
        <v>-2</v>
      </c>
      <c r="G1197" s="25">
        <v>11.36364</v>
      </c>
      <c r="H1197" s="28">
        <v>628789413000</v>
      </c>
      <c r="I1197" s="51">
        <v>12.83244</v>
      </c>
      <c r="J1197" s="51">
        <v>75.658779999999993</v>
      </c>
      <c r="K1197" s="28">
        <v>4993.5</v>
      </c>
      <c r="L1197" s="28">
        <v>258500000</v>
      </c>
      <c r="M1197" s="51">
        <v>11.641768552084956</v>
      </c>
      <c r="N1197" s="51">
        <v>1.7622052380056077</v>
      </c>
      <c r="O1197" s="51">
        <v>0.34884500000000002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9">
        <v>12.771820393395473</v>
      </c>
      <c r="AO1197" s="49">
        <v>13.169366189337062</v>
      </c>
      <c r="AP1197" s="49">
        <v>11.819424455310113</v>
      </c>
      <c r="AQ1197" s="49">
        <v>78.247813193967573</v>
      </c>
      <c r="AR1197" s="49">
        <v>63.710781057455002</v>
      </c>
      <c r="AS1197" s="49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62">
        <v>1195</v>
      </c>
      <c r="B1198" s="3" t="s">
        <v>3585</v>
      </c>
      <c r="C1198" s="3" t="s">
        <v>2176</v>
      </c>
      <c r="D1198" s="6" t="s">
        <v>4942</v>
      </c>
      <c r="E1198" s="171" t="s">
        <v>4942</v>
      </c>
      <c r="F1198" s="171" t="s">
        <v>4942</v>
      </c>
      <c r="G1198" s="171" t="s">
        <v>4942</v>
      </c>
      <c r="H1198" s="6" t="s">
        <v>4942</v>
      </c>
      <c r="I1198" s="154">
        <v>3.2708499999999998</v>
      </c>
      <c r="J1198" s="154">
        <v>100</v>
      </c>
      <c r="K1198" s="6" t="s">
        <v>4942</v>
      </c>
      <c r="L1198" s="6" t="s">
        <v>4942</v>
      </c>
      <c r="M1198" s="154" t="s">
        <v>4942</v>
      </c>
      <c r="N1198" s="154" t="s">
        <v>4942</v>
      </c>
      <c r="O1198" s="154" t="s">
        <v>4942</v>
      </c>
      <c r="P1198" s="172" t="s">
        <v>4748</v>
      </c>
      <c r="Q1198" s="168" t="s">
        <v>2001</v>
      </c>
      <c r="R1198" s="172">
        <v>37979.565201999998</v>
      </c>
      <c r="S1198" s="168" t="s">
        <v>2001</v>
      </c>
      <c r="T1198" s="172">
        <v>35209.546221999997</v>
      </c>
      <c r="U1198" s="168">
        <v>-7.2934457392211854E-2</v>
      </c>
      <c r="V1198" s="172" t="s">
        <v>4748</v>
      </c>
      <c r="W1198" s="173" t="s">
        <v>2001</v>
      </c>
      <c r="X1198" s="172">
        <v>1072.553799</v>
      </c>
      <c r="Y1198" s="173" t="s">
        <v>2001</v>
      </c>
      <c r="Z1198" s="172">
        <v>1582.182213</v>
      </c>
      <c r="AA1198" s="173">
        <v>0.4751541735949788</v>
      </c>
      <c r="AB1198" s="172" t="s">
        <v>4748</v>
      </c>
      <c r="AC1198" s="168" t="s">
        <v>2001</v>
      </c>
      <c r="AD1198" s="172">
        <v>328</v>
      </c>
      <c r="AE1198" s="168" t="s">
        <v>2001</v>
      </c>
      <c r="AF1198" s="172">
        <v>484</v>
      </c>
      <c r="AG1198" s="168">
        <v>0.47560975609756095</v>
      </c>
      <c r="AH1198" s="171" t="s">
        <v>4748</v>
      </c>
      <c r="AI1198" s="171" t="s">
        <v>4748</v>
      </c>
      <c r="AJ1198" s="171">
        <v>1.8124602269717465</v>
      </c>
      <c r="AK1198" s="171" t="s">
        <v>4748</v>
      </c>
      <c r="AL1198" s="171" t="s">
        <v>4748</v>
      </c>
      <c r="AM1198" s="171">
        <v>4.551453783572132</v>
      </c>
      <c r="AN1198" s="170" t="s">
        <v>4748</v>
      </c>
      <c r="AO1198" s="170">
        <v>29.081849100311342</v>
      </c>
      <c r="AP1198" s="170">
        <v>35.67451711760944</v>
      </c>
      <c r="AQ1198" s="170" t="s">
        <v>4748</v>
      </c>
      <c r="AR1198" s="170">
        <v>0</v>
      </c>
      <c r="AS1198" s="170">
        <v>0</v>
      </c>
      <c r="AT1198" s="6" t="s">
        <v>4748</v>
      </c>
      <c r="AU1198" s="6" t="s">
        <v>4748</v>
      </c>
      <c r="AV1198" s="6">
        <v>0</v>
      </c>
    </row>
    <row r="1199" spans="1:48" x14ac:dyDescent="0.25">
      <c r="A1199" s="162">
        <v>1196</v>
      </c>
      <c r="B1199" s="3" t="s">
        <v>597</v>
      </c>
      <c r="C1199" s="3" t="s">
        <v>694</v>
      </c>
      <c r="D1199" s="28" t="s">
        <v>4942</v>
      </c>
      <c r="E1199" s="25" t="s">
        <v>4942</v>
      </c>
      <c r="F1199" s="25" t="s">
        <v>4942</v>
      </c>
      <c r="G1199" s="25" t="s">
        <v>4942</v>
      </c>
      <c r="H1199" s="28" t="s">
        <v>4942</v>
      </c>
      <c r="I1199" s="51">
        <v>21</v>
      </c>
      <c r="J1199" s="51">
        <v>57.77169</v>
      </c>
      <c r="K1199" s="28" t="s">
        <v>4942</v>
      </c>
      <c r="L1199" s="28" t="s">
        <v>4942</v>
      </c>
      <c r="M1199" s="51" t="s">
        <v>4942</v>
      </c>
      <c r="N1199" s="51" t="s">
        <v>4942</v>
      </c>
      <c r="O1199" s="51" t="s">
        <v>4942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9">
        <v>4.061517661708347</v>
      </c>
      <c r="AO1199" s="49">
        <v>5.4789915594672394</v>
      </c>
      <c r="AP1199" s="49">
        <v>9.641346016276465</v>
      </c>
      <c r="AQ1199" s="49">
        <v>0</v>
      </c>
      <c r="AR1199" s="49">
        <v>0.40099508741393319</v>
      </c>
      <c r="AS1199" s="49">
        <v>0.31239530116567737</v>
      </c>
      <c r="AT1199" s="28">
        <v>0</v>
      </c>
      <c r="AU1199" s="28">
        <v>0</v>
      </c>
      <c r="AV1199" s="28" t="s">
        <v>4748</v>
      </c>
    </row>
    <row r="1200" spans="1:48" x14ac:dyDescent="0.25">
      <c r="A1200" s="162">
        <v>1197</v>
      </c>
      <c r="B1200" s="3" t="s">
        <v>256</v>
      </c>
      <c r="C1200" s="3" t="s">
        <v>1</v>
      </c>
      <c r="D1200" s="6">
        <v>6680</v>
      </c>
      <c r="E1200" s="171">
        <v>-4.4349069999999999</v>
      </c>
      <c r="F1200" s="171">
        <v>6.5390750000000004</v>
      </c>
      <c r="G1200" s="171">
        <v>-15.33587</v>
      </c>
      <c r="H1200" s="6">
        <v>70319939160</v>
      </c>
      <c r="I1200" s="154">
        <v>10.52694</v>
      </c>
      <c r="J1200" s="154">
        <v>68.811490000000006</v>
      </c>
      <c r="K1200" s="6">
        <v>86</v>
      </c>
      <c r="L1200" s="6">
        <v>573420</v>
      </c>
      <c r="M1200" s="154">
        <v>28.996967377343847</v>
      </c>
      <c r="N1200" s="154">
        <v>0.53216075771358884</v>
      </c>
      <c r="O1200" s="154">
        <v>-0.2655843</v>
      </c>
      <c r="P1200" s="172">
        <v>102421.952315</v>
      </c>
      <c r="Q1200" s="168">
        <v>0.83997703113827638</v>
      </c>
      <c r="R1200" s="172">
        <v>47833.411827999997</v>
      </c>
      <c r="S1200" s="168">
        <v>-0.53297695711864845</v>
      </c>
      <c r="T1200" s="172">
        <v>36101.898292999998</v>
      </c>
      <c r="U1200" s="168">
        <v>-0.24525772021415337</v>
      </c>
      <c r="V1200" s="172">
        <v>8758.8314169999994</v>
      </c>
      <c r="W1200" s="173">
        <v>0.95375199626288731</v>
      </c>
      <c r="X1200" s="172">
        <v>849.44053099999996</v>
      </c>
      <c r="Y1200" s="173">
        <v>-0.90301896559496253</v>
      </c>
      <c r="Z1200" s="172">
        <v>3640.0611349999999</v>
      </c>
      <c r="AA1200" s="173">
        <v>3.2852454081920892</v>
      </c>
      <c r="AB1200" s="172">
        <v>789.99999999999989</v>
      </c>
      <c r="AC1200" s="168">
        <v>0.85683760683760668</v>
      </c>
      <c r="AD1200" s="172">
        <v>55</v>
      </c>
      <c r="AE1200" s="168">
        <v>-0.930379746835443</v>
      </c>
      <c r="AF1200" s="172">
        <v>341</v>
      </c>
      <c r="AG1200" s="168">
        <v>5.2</v>
      </c>
      <c r="AH1200" s="171">
        <v>6.2030385636643937</v>
      </c>
      <c r="AI1200" s="171">
        <v>0.55776983380350886</v>
      </c>
      <c r="AJ1200" s="171">
        <v>2.6074588384476081</v>
      </c>
      <c r="AK1200" s="171">
        <v>6.95453452986923</v>
      </c>
      <c r="AL1200" s="171">
        <v>0.46734722603549628</v>
      </c>
      <c r="AM1200" s="171">
        <v>2.8438383314355744</v>
      </c>
      <c r="AN1200" s="170">
        <v>6.8184929091389961</v>
      </c>
      <c r="AO1200" s="170">
        <v>11.060033881804742</v>
      </c>
      <c r="AP1200" s="170">
        <v>12.938757555321434</v>
      </c>
      <c r="AQ1200" s="170">
        <v>0.56511096360206203</v>
      </c>
      <c r="AR1200" s="170">
        <v>0</v>
      </c>
      <c r="AS1200" s="170">
        <v>0</v>
      </c>
      <c r="AT1200" s="6">
        <v>0</v>
      </c>
      <c r="AU1200" s="6" t="s">
        <v>4748</v>
      </c>
      <c r="AV1200" s="6">
        <v>0</v>
      </c>
    </row>
    <row r="1201" spans="1:48" x14ac:dyDescent="0.25">
      <c r="A1201" s="162">
        <v>1198</v>
      </c>
      <c r="B1201" s="3" t="s">
        <v>3588</v>
      </c>
      <c r="C1201" s="3" t="s">
        <v>2176</v>
      </c>
      <c r="D1201" s="28">
        <v>12800</v>
      </c>
      <c r="E1201" s="25">
        <v>-1.538462</v>
      </c>
      <c r="F1201" s="25">
        <v>-14.66667</v>
      </c>
      <c r="G1201" s="25">
        <v>-5.8823530000000002</v>
      </c>
      <c r="H1201" s="28">
        <v>858879999999.99988</v>
      </c>
      <c r="I1201" s="51">
        <v>67.099999999999994</v>
      </c>
      <c r="J1201" s="51">
        <v>99.981080000000006</v>
      </c>
      <c r="K1201" s="28">
        <v>45370</v>
      </c>
      <c r="L1201" s="28">
        <v>330037000</v>
      </c>
      <c r="M1201" s="51">
        <v>8.1166772352568159</v>
      </c>
      <c r="N1201" s="51">
        <v>0.80334109820822608</v>
      </c>
      <c r="O1201" s="51">
        <v>0.56384690000000004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9">
        <v>22.715176804516133</v>
      </c>
      <c r="AO1201" s="49">
        <v>13.063916100201322</v>
      </c>
      <c r="AP1201" s="49">
        <v>19.538632040573667</v>
      </c>
      <c r="AQ1201" s="49">
        <v>6.3386756130568047</v>
      </c>
      <c r="AR1201" s="49">
        <v>7.108596894618799</v>
      </c>
      <c r="AS1201" s="49">
        <v>4.835300746716964</v>
      </c>
      <c r="AT1201" s="28">
        <v>500</v>
      </c>
      <c r="AU1201" s="28">
        <v>1000</v>
      </c>
      <c r="AV1201" s="28" t="s">
        <v>4748</v>
      </c>
    </row>
    <row r="1202" spans="1:48" x14ac:dyDescent="0.25">
      <c r="A1202" s="162">
        <v>1199</v>
      </c>
      <c r="B1202" s="3" t="s">
        <v>3591</v>
      </c>
      <c r="C1202" s="3" t="s">
        <v>2176</v>
      </c>
      <c r="D1202" s="28">
        <v>8600</v>
      </c>
      <c r="E1202" s="25">
        <v>-4.4444439999999998</v>
      </c>
      <c r="F1202" s="25">
        <v>16.21622</v>
      </c>
      <c r="G1202" s="25">
        <v>8.8607589999999998</v>
      </c>
      <c r="H1202" s="28">
        <v>258000000000</v>
      </c>
      <c r="I1202" s="51">
        <v>30</v>
      </c>
      <c r="J1202" s="51">
        <v>99.717870000000005</v>
      </c>
      <c r="K1202" s="28">
        <v>1975</v>
      </c>
      <c r="L1202" s="28">
        <v>17126000</v>
      </c>
      <c r="M1202" s="51">
        <v>10.709838107098381</v>
      </c>
      <c r="N1202" s="51">
        <v>0.75602750187248258</v>
      </c>
      <c r="O1202" s="51">
        <v>0.53390990000000005</v>
      </c>
      <c r="P1202" s="30" t="s">
        <v>4748</v>
      </c>
      <c r="Q1202" s="27" t="s">
        <v>2001</v>
      </c>
      <c r="R1202" s="30" t="s">
        <v>4748</v>
      </c>
      <c r="S1202" s="27" t="s">
        <v>2001</v>
      </c>
      <c r="T1202" s="30">
        <v>338579.81607300002</v>
      </c>
      <c r="U1202" s="27" t="s">
        <v>4748</v>
      </c>
      <c r="V1202" s="30" t="s">
        <v>4748</v>
      </c>
      <c r="W1202" s="32" t="s">
        <v>2001</v>
      </c>
      <c r="X1202" s="30" t="s">
        <v>4748</v>
      </c>
      <c r="Y1202" s="32" t="s">
        <v>2001</v>
      </c>
      <c r="Z1202" s="30">
        <v>26753.359487000002</v>
      </c>
      <c r="AA1202" s="32" t="s">
        <v>4748</v>
      </c>
      <c r="AB1202" s="30" t="s">
        <v>4748</v>
      </c>
      <c r="AC1202" s="27" t="s">
        <v>2001</v>
      </c>
      <c r="AD1202" s="30" t="s">
        <v>4748</v>
      </c>
      <c r="AE1202" s="27" t="s">
        <v>2001</v>
      </c>
      <c r="AF1202" s="30">
        <v>803</v>
      </c>
      <c r="AG1202" s="27" t="s">
        <v>4748</v>
      </c>
      <c r="AH1202" s="25" t="s">
        <v>4748</v>
      </c>
      <c r="AI1202" s="25" t="s">
        <v>4748</v>
      </c>
      <c r="AJ1202" s="25" t="s">
        <v>4748</v>
      </c>
      <c r="AK1202" s="25" t="s">
        <v>4748</v>
      </c>
      <c r="AL1202" s="25" t="s">
        <v>4748</v>
      </c>
      <c r="AM1202" s="25" t="s">
        <v>4748</v>
      </c>
      <c r="AN1202" s="49" t="s">
        <v>4748</v>
      </c>
      <c r="AO1202" s="49" t="s">
        <v>4748</v>
      </c>
      <c r="AP1202" s="49">
        <v>16.994758875288017</v>
      </c>
      <c r="AQ1202" s="49" t="s">
        <v>4748</v>
      </c>
      <c r="AR1202" s="49" t="s">
        <v>4748</v>
      </c>
      <c r="AS1202" s="49">
        <v>0</v>
      </c>
      <c r="AT1202" s="28" t="s">
        <v>4748</v>
      </c>
      <c r="AU1202" s="28" t="s">
        <v>4748</v>
      </c>
      <c r="AV1202" s="28">
        <v>700</v>
      </c>
    </row>
    <row r="1203" spans="1:48" x14ac:dyDescent="0.25">
      <c r="A1203" s="162">
        <v>1200</v>
      </c>
      <c r="B1203" s="3" t="s">
        <v>257</v>
      </c>
      <c r="C1203" s="3" t="s">
        <v>1</v>
      </c>
      <c r="D1203" s="28">
        <v>39700</v>
      </c>
      <c r="E1203" s="25">
        <v>-8.2080920000000006</v>
      </c>
      <c r="F1203" s="25">
        <v>25.83201</v>
      </c>
      <c r="G1203" s="25">
        <v>10.584960000000001</v>
      </c>
      <c r="H1203" s="28">
        <v>722178730000</v>
      </c>
      <c r="I1203" s="51">
        <v>18.190899999999999</v>
      </c>
      <c r="J1203" s="51">
        <v>43.307259999999999</v>
      </c>
      <c r="K1203" s="28">
        <v>36791</v>
      </c>
      <c r="L1203" s="28">
        <v>1446800000</v>
      </c>
      <c r="M1203" s="51">
        <v>8.7329520457545087</v>
      </c>
      <c r="N1203" s="51">
        <v>1.200654258381856</v>
      </c>
      <c r="O1203" s="51">
        <v>0.43797019999999998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9">
        <v>24.498986860284823</v>
      </c>
      <c r="AO1203" s="49">
        <v>39.606957392443299</v>
      </c>
      <c r="AP1203" s="49">
        <v>30.544481860470029</v>
      </c>
      <c r="AQ1203" s="49">
        <v>1.8524485631914482</v>
      </c>
      <c r="AR1203" s="49">
        <v>0.92246461238679711</v>
      </c>
      <c r="AS1203" s="49">
        <v>0.3029425073035717</v>
      </c>
      <c r="AT1203" s="28">
        <v>1600</v>
      </c>
      <c r="AU1203" s="28">
        <v>2500</v>
      </c>
      <c r="AV1203" s="28" t="s">
        <v>4748</v>
      </c>
    </row>
    <row r="1204" spans="1:48" x14ac:dyDescent="0.25">
      <c r="A1204" s="162">
        <v>1201</v>
      </c>
      <c r="B1204" s="3" t="s">
        <v>4019</v>
      </c>
      <c r="C1204" s="3" t="s">
        <v>2176</v>
      </c>
      <c r="D1204" s="28" t="s">
        <v>4942</v>
      </c>
      <c r="E1204" s="25" t="s">
        <v>4942</v>
      </c>
      <c r="F1204" s="25" t="s">
        <v>4942</v>
      </c>
      <c r="G1204" s="25" t="s">
        <v>4942</v>
      </c>
      <c r="H1204" s="28" t="s">
        <v>4942</v>
      </c>
      <c r="I1204" s="51">
        <v>13.5</v>
      </c>
      <c r="J1204" s="51">
        <v>100</v>
      </c>
      <c r="K1204" s="28" t="s">
        <v>4942</v>
      </c>
      <c r="L1204" s="28" t="s">
        <v>4942</v>
      </c>
      <c r="M1204" s="51" t="s">
        <v>4942</v>
      </c>
      <c r="N1204" s="51" t="s">
        <v>4942</v>
      </c>
      <c r="O1204" s="51" t="s">
        <v>4942</v>
      </c>
      <c r="P1204" s="30" t="s">
        <v>4748</v>
      </c>
      <c r="Q1204" s="27" t="s">
        <v>2001</v>
      </c>
      <c r="R1204" s="30" t="s">
        <v>4748</v>
      </c>
      <c r="S1204" s="27" t="s">
        <v>2001</v>
      </c>
      <c r="T1204" s="30">
        <v>352047.15893400001</v>
      </c>
      <c r="U1204" s="27" t="s">
        <v>4748</v>
      </c>
      <c r="V1204" s="30" t="s">
        <v>4748</v>
      </c>
      <c r="W1204" s="32" t="s">
        <v>2001</v>
      </c>
      <c r="X1204" s="30" t="s">
        <v>4748</v>
      </c>
      <c r="Y1204" s="32" t="s">
        <v>2001</v>
      </c>
      <c r="Z1204" s="30">
        <v>6034.933755</v>
      </c>
      <c r="AA1204" s="32" t="s">
        <v>4748</v>
      </c>
      <c r="AB1204" s="30" t="s">
        <v>4748</v>
      </c>
      <c r="AC1204" s="27" t="s">
        <v>2001</v>
      </c>
      <c r="AD1204" s="30" t="s">
        <v>4748</v>
      </c>
      <c r="AE1204" s="27" t="s">
        <v>2001</v>
      </c>
      <c r="AF1204" s="30">
        <v>447.03213</v>
      </c>
      <c r="AG1204" s="27" t="s">
        <v>4748</v>
      </c>
      <c r="AH1204" s="25" t="s">
        <v>4748</v>
      </c>
      <c r="AI1204" s="25" t="s">
        <v>4748</v>
      </c>
      <c r="AJ1204" s="25">
        <v>2.0001535792079692</v>
      </c>
      <c r="AK1204" s="25" t="s">
        <v>4748</v>
      </c>
      <c r="AL1204" s="25" t="s">
        <v>4748</v>
      </c>
      <c r="AM1204" s="25">
        <v>4.0710461729822676</v>
      </c>
      <c r="AN1204" s="49" t="s">
        <v>4748</v>
      </c>
      <c r="AO1204" s="49" t="s">
        <v>4748</v>
      </c>
      <c r="AP1204" s="49">
        <v>14.724296028680083</v>
      </c>
      <c r="AQ1204" s="49" t="s">
        <v>4748</v>
      </c>
      <c r="AR1204" s="49">
        <v>4.1630938239316011</v>
      </c>
      <c r="AS1204" s="49">
        <v>2.9374086781509496</v>
      </c>
      <c r="AT1204" s="28" t="s">
        <v>4748</v>
      </c>
      <c r="AU1204" s="28" t="s">
        <v>4748</v>
      </c>
      <c r="AV1204" s="28">
        <v>300</v>
      </c>
    </row>
    <row r="1205" spans="1:48" x14ac:dyDescent="0.25">
      <c r="A1205" s="162">
        <v>1202</v>
      </c>
      <c r="B1205" s="3" t="s">
        <v>4219</v>
      </c>
      <c r="C1205" s="3" t="s">
        <v>2176</v>
      </c>
      <c r="D1205" s="28" t="s">
        <v>4942</v>
      </c>
      <c r="E1205" s="25" t="s">
        <v>4942</v>
      </c>
      <c r="F1205" s="25" t="s">
        <v>4942</v>
      </c>
      <c r="G1205" s="25" t="s">
        <v>4942</v>
      </c>
      <c r="H1205" s="28" t="s">
        <v>4942</v>
      </c>
      <c r="I1205" s="51">
        <v>2.3098999999999998</v>
      </c>
      <c r="J1205" s="51">
        <v>100</v>
      </c>
      <c r="K1205" s="28" t="s">
        <v>4942</v>
      </c>
      <c r="L1205" s="28" t="s">
        <v>4942</v>
      </c>
      <c r="M1205" s="51" t="s">
        <v>4942</v>
      </c>
      <c r="N1205" s="51" t="s">
        <v>4942</v>
      </c>
      <c r="O1205" s="51" t="s">
        <v>4942</v>
      </c>
      <c r="P1205" s="30" t="s">
        <v>4748</v>
      </c>
      <c r="Q1205" s="27" t="s">
        <v>2001</v>
      </c>
      <c r="R1205" s="30">
        <v>269701.06053000002</v>
      </c>
      <c r="S1205" s="27" t="s">
        <v>2001</v>
      </c>
      <c r="T1205" s="30">
        <v>226182.38261500001</v>
      </c>
      <c r="U1205" s="27">
        <v>-0.16135894248795227</v>
      </c>
      <c r="V1205" s="30" t="s">
        <v>4748</v>
      </c>
      <c r="W1205" s="32" t="s">
        <v>2001</v>
      </c>
      <c r="X1205" s="30">
        <v>1315.702812</v>
      </c>
      <c r="Y1205" s="32" t="s">
        <v>2001</v>
      </c>
      <c r="Z1205" s="30">
        <v>850.016977</v>
      </c>
      <c r="AA1205" s="32">
        <v>-0.35394454640718664</v>
      </c>
      <c r="AB1205" s="30" t="s">
        <v>4748</v>
      </c>
      <c r="AC1205" s="27" t="s">
        <v>2001</v>
      </c>
      <c r="AD1205" s="30" t="s">
        <v>4748</v>
      </c>
      <c r="AE1205" s="27" t="s">
        <v>2001</v>
      </c>
      <c r="AF1205" s="30">
        <v>368</v>
      </c>
      <c r="AG1205" s="27" t="s">
        <v>4748</v>
      </c>
      <c r="AH1205" s="25" t="s">
        <v>4748</v>
      </c>
      <c r="AI1205" s="25" t="s">
        <v>4748</v>
      </c>
      <c r="AJ1205" s="25">
        <v>0.23028689768269545</v>
      </c>
      <c r="AK1205" s="25" t="s">
        <v>4748</v>
      </c>
      <c r="AL1205" s="25" t="s">
        <v>4748</v>
      </c>
      <c r="AM1205" s="25">
        <v>3.0764089410808468</v>
      </c>
      <c r="AN1205" s="49" t="s">
        <v>4748</v>
      </c>
      <c r="AO1205" s="49">
        <v>4.22700682288637</v>
      </c>
      <c r="AP1205" s="49">
        <v>4.8210668969568378</v>
      </c>
      <c r="AQ1205" s="49" t="s">
        <v>4748</v>
      </c>
      <c r="AR1205" s="49">
        <v>180.06613301064871</v>
      </c>
      <c r="AS1205" s="49">
        <v>187.10152734877036</v>
      </c>
      <c r="AT1205" s="28" t="s">
        <v>4748</v>
      </c>
      <c r="AU1205" s="28" t="s">
        <v>4748</v>
      </c>
      <c r="AV1205" s="28">
        <v>0</v>
      </c>
    </row>
    <row r="1206" spans="1:48" x14ac:dyDescent="0.25">
      <c r="A1206" s="162">
        <v>1203</v>
      </c>
      <c r="B1206" s="3" t="s">
        <v>4071</v>
      </c>
      <c r="C1206" s="3" t="s">
        <v>2176</v>
      </c>
      <c r="D1206" s="28">
        <v>5700</v>
      </c>
      <c r="E1206" s="25">
        <v>-5</v>
      </c>
      <c r="F1206" s="25">
        <v>11.764709999999999</v>
      </c>
      <c r="G1206" s="25">
        <v>-31.325299999999999</v>
      </c>
      <c r="H1206" s="28">
        <v>17100000000</v>
      </c>
      <c r="I1206" s="51">
        <v>3</v>
      </c>
      <c r="J1206" s="51">
        <v>100</v>
      </c>
      <c r="K1206" s="28">
        <v>355</v>
      </c>
      <c r="L1206" s="28">
        <v>2092000</v>
      </c>
      <c r="M1206" s="51">
        <v>3.5871617369414728</v>
      </c>
      <c r="N1206" s="51">
        <v>0.51046379719327162</v>
      </c>
      <c r="O1206" s="51" t="s">
        <v>4942</v>
      </c>
      <c r="P1206" s="30" t="s">
        <v>4748</v>
      </c>
      <c r="Q1206" s="27" t="s">
        <v>2001</v>
      </c>
      <c r="R1206" s="30">
        <v>723700.21900899999</v>
      </c>
      <c r="S1206" s="27" t="s">
        <v>2001</v>
      </c>
      <c r="T1206" s="30" t="s">
        <v>4748</v>
      </c>
      <c r="U1206" s="27" t="s">
        <v>4748</v>
      </c>
      <c r="V1206" s="30" t="s">
        <v>4748</v>
      </c>
      <c r="W1206" s="32" t="s">
        <v>2001</v>
      </c>
      <c r="X1206" s="30">
        <v>8195.9345900000008</v>
      </c>
      <c r="Y1206" s="32" t="s">
        <v>2001</v>
      </c>
      <c r="Z1206" s="30" t="s">
        <v>4748</v>
      </c>
      <c r="AA1206" s="32" t="s">
        <v>4748</v>
      </c>
      <c r="AB1206" s="30" t="s">
        <v>4748</v>
      </c>
      <c r="AC1206" s="27" t="s">
        <v>2001</v>
      </c>
      <c r="AD1206" s="30" t="s">
        <v>4748</v>
      </c>
      <c r="AE1206" s="27" t="s">
        <v>2001</v>
      </c>
      <c r="AF1206" s="30" t="s">
        <v>4748</v>
      </c>
      <c r="AG1206" s="27" t="s">
        <v>4748</v>
      </c>
      <c r="AH1206" s="25" t="s">
        <v>4748</v>
      </c>
      <c r="AI1206" s="25" t="s">
        <v>4748</v>
      </c>
      <c r="AJ1206" s="25" t="s">
        <v>4748</v>
      </c>
      <c r="AK1206" s="25" t="s">
        <v>4748</v>
      </c>
      <c r="AL1206" s="25" t="s">
        <v>4748</v>
      </c>
      <c r="AM1206" s="25" t="s">
        <v>4748</v>
      </c>
      <c r="AN1206" s="49" t="s">
        <v>4748</v>
      </c>
      <c r="AO1206" s="49">
        <v>4.0352099468739961</v>
      </c>
      <c r="AP1206" s="49" t="s">
        <v>4748</v>
      </c>
      <c r="AQ1206" s="49" t="s">
        <v>4748</v>
      </c>
      <c r="AR1206" s="49">
        <v>109.58675881825025</v>
      </c>
      <c r="AS1206" s="49" t="s">
        <v>4748</v>
      </c>
      <c r="AT1206" s="28" t="s">
        <v>4748</v>
      </c>
      <c r="AU1206" s="28" t="s">
        <v>4748</v>
      </c>
      <c r="AV1206" s="28" t="s">
        <v>4748</v>
      </c>
    </row>
    <row r="1207" spans="1:48" x14ac:dyDescent="0.25">
      <c r="A1207" s="162">
        <v>1204</v>
      </c>
      <c r="B1207" s="3" t="s">
        <v>598</v>
      </c>
      <c r="C1207" s="3" t="s">
        <v>694</v>
      </c>
      <c r="D1207" s="6">
        <v>8000</v>
      </c>
      <c r="E1207" s="171">
        <v>1.2658229999999999</v>
      </c>
      <c r="F1207" s="171">
        <v>1.2658229999999999</v>
      </c>
      <c r="G1207" s="171">
        <v>-30.830770000000001</v>
      </c>
      <c r="H1207" s="6">
        <v>99358296000</v>
      </c>
      <c r="I1207" s="154">
        <v>12.419789999999999</v>
      </c>
      <c r="J1207" s="154">
        <v>39.746670000000002</v>
      </c>
      <c r="K1207" s="6">
        <v>5310</v>
      </c>
      <c r="L1207" s="6">
        <v>42148500</v>
      </c>
      <c r="M1207" s="154">
        <v>3.5423890458833296</v>
      </c>
      <c r="N1207" s="154">
        <v>0.68683185105176525</v>
      </c>
      <c r="O1207" s="154">
        <v>0.31640220000000002</v>
      </c>
      <c r="P1207" s="172">
        <v>2341633.3884080001</v>
      </c>
      <c r="Q1207" s="168">
        <v>0.50949610856137695</v>
      </c>
      <c r="R1207" s="172">
        <v>2695993.447191</v>
      </c>
      <c r="S1207" s="168">
        <v>0.15133028959068517</v>
      </c>
      <c r="T1207" s="172">
        <v>2027338.9119160001</v>
      </c>
      <c r="U1207" s="168">
        <v>-0.24801786368274822</v>
      </c>
      <c r="V1207" s="172">
        <v>33328.928311000003</v>
      </c>
      <c r="W1207" s="173">
        <v>0.4077017843069628</v>
      </c>
      <c r="X1207" s="172">
        <v>41690.473544</v>
      </c>
      <c r="Y1207" s="173">
        <v>0.25087951088545268</v>
      </c>
      <c r="Z1207" s="172">
        <v>36587.688866999997</v>
      </c>
      <c r="AA1207" s="173">
        <v>-0.12239689893698472</v>
      </c>
      <c r="AB1207" s="172">
        <v>2318.4180275471194</v>
      </c>
      <c r="AC1207" s="168">
        <v>0.21623768885047512</v>
      </c>
      <c r="AD1207" s="172">
        <v>2895.1653523131672</v>
      </c>
      <c r="AE1207" s="168">
        <v>0.24876761563842953</v>
      </c>
      <c r="AF1207" s="172">
        <v>2637.9003558718859</v>
      </c>
      <c r="AG1207" s="168">
        <v>-8.8860208359336973E-2</v>
      </c>
      <c r="AH1207" s="171">
        <v>3.6560484456438225</v>
      </c>
      <c r="AI1207" s="171">
        <v>3.1562322815764978</v>
      </c>
      <c r="AJ1207" s="171">
        <v>2.506433291015135</v>
      </c>
      <c r="AK1207" s="171">
        <v>31.995394534987852</v>
      </c>
      <c r="AL1207" s="171">
        <v>27.927277357161469</v>
      </c>
      <c r="AM1207" s="171">
        <v>21.93973936298611</v>
      </c>
      <c r="AN1207" s="170">
        <v>5.3165290296206198</v>
      </c>
      <c r="AO1207" s="170">
        <v>5.8652864775600939</v>
      </c>
      <c r="AP1207" s="170">
        <v>7.3645120831768551</v>
      </c>
      <c r="AQ1207" s="170">
        <v>48.323262575273468</v>
      </c>
      <c r="AR1207" s="170">
        <v>101.6615739573772</v>
      </c>
      <c r="AS1207" s="170">
        <v>176.95378896887414</v>
      </c>
      <c r="AT1207" s="6">
        <v>0</v>
      </c>
      <c r="AU1207" s="6">
        <v>2224.1992882562276</v>
      </c>
      <c r="AV1207" s="6">
        <v>1779.359430604982</v>
      </c>
    </row>
    <row r="1208" spans="1:48" x14ac:dyDescent="0.25">
      <c r="A1208" s="162">
        <v>1205</v>
      </c>
      <c r="B1208" s="3" t="s">
        <v>258</v>
      </c>
      <c r="C1208" s="3" t="s">
        <v>1</v>
      </c>
      <c r="D1208" s="28">
        <v>27150</v>
      </c>
      <c r="E1208" s="25">
        <v>-6.3793100000000003</v>
      </c>
      <c r="F1208" s="25">
        <v>3.2319390000000001</v>
      </c>
      <c r="G1208" s="25">
        <v>-50.365630000000003</v>
      </c>
      <c r="H1208" s="28">
        <v>919737418200.00012</v>
      </c>
      <c r="I1208" s="51">
        <v>33.876149999999996</v>
      </c>
      <c r="J1208" s="51">
        <v>73.27328</v>
      </c>
      <c r="K1208" s="28">
        <v>1258.5</v>
      </c>
      <c r="L1208" s="28">
        <v>35700000</v>
      </c>
      <c r="M1208" s="51">
        <v>9.46982908964074</v>
      </c>
      <c r="N1208" s="51">
        <v>1.4132297146134478</v>
      </c>
      <c r="O1208" s="51">
        <v>0.31083460000000002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9">
        <v>9.8216347526673182</v>
      </c>
      <c r="AO1208" s="49">
        <v>9.406105826113432</v>
      </c>
      <c r="AP1208" s="49">
        <v>12.998523117200712</v>
      </c>
      <c r="AQ1208" s="49">
        <v>88.327454995944464</v>
      </c>
      <c r="AR1208" s="49">
        <v>72.065685242162715</v>
      </c>
      <c r="AS1208" s="49">
        <v>53.016754728192858</v>
      </c>
      <c r="AT1208" s="28">
        <v>1176.4705882352941</v>
      </c>
      <c r="AU1208" s="28">
        <v>941.17647058823536</v>
      </c>
      <c r="AV1208" s="28" t="s">
        <v>4748</v>
      </c>
    </row>
    <row r="1209" spans="1:48" x14ac:dyDescent="0.25">
      <c r="A1209" s="162">
        <v>1206</v>
      </c>
      <c r="B1209" s="3" t="s">
        <v>3594</v>
      </c>
      <c r="C1209" s="3" t="s">
        <v>2176</v>
      </c>
      <c r="D1209" s="28">
        <v>10100</v>
      </c>
      <c r="E1209" s="25">
        <v>0</v>
      </c>
      <c r="F1209" s="25">
        <v>4.1237110000000001</v>
      </c>
      <c r="G1209" s="25">
        <v>3.0612240000000002</v>
      </c>
      <c r="H1209" s="28">
        <v>14308670000</v>
      </c>
      <c r="I1209" s="51">
        <v>1.4166999999999998</v>
      </c>
      <c r="J1209" s="51">
        <v>94.042500000000004</v>
      </c>
      <c r="K1209" s="28">
        <v>50</v>
      </c>
      <c r="L1209" s="28">
        <v>505000</v>
      </c>
      <c r="M1209" s="51">
        <v>5.0525262631315657</v>
      </c>
      <c r="N1209" s="51">
        <v>0.66746387889432224</v>
      </c>
      <c r="O1209" s="51" t="s">
        <v>4942</v>
      </c>
      <c r="P1209" s="30">
        <v>43808.263180000002</v>
      </c>
      <c r="Q1209" s="27" t="s">
        <v>2001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2001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2001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4748</v>
      </c>
      <c r="AI1209" s="25">
        <v>11.370047091850358</v>
      </c>
      <c r="AJ1209" s="25">
        <v>9.3453773457701192</v>
      </c>
      <c r="AK1209" s="25" t="s">
        <v>4748</v>
      </c>
      <c r="AL1209" s="25">
        <v>15.584539347242471</v>
      </c>
      <c r="AM1209" s="25">
        <v>13.416206944752709</v>
      </c>
      <c r="AN1209" s="49">
        <v>21.701209073132677</v>
      </c>
      <c r="AO1209" s="49">
        <v>24.629301249402459</v>
      </c>
      <c r="AP1209" s="49">
        <v>14.951906039392549</v>
      </c>
      <c r="AQ1209" s="49">
        <v>0</v>
      </c>
      <c r="AR1209" s="49">
        <v>0</v>
      </c>
      <c r="AS1209" s="49">
        <v>0</v>
      </c>
      <c r="AT1209" s="28" t="s">
        <v>4748</v>
      </c>
      <c r="AU1209" s="28" t="s">
        <v>4748</v>
      </c>
      <c r="AV1209" s="28">
        <v>1710</v>
      </c>
    </row>
    <row r="1210" spans="1:48" x14ac:dyDescent="0.25">
      <c r="A1210" s="162">
        <v>1207</v>
      </c>
      <c r="B1210" s="3" t="s">
        <v>3597</v>
      </c>
      <c r="C1210" s="3" t="s">
        <v>2176</v>
      </c>
      <c r="D1210" s="28">
        <v>10100</v>
      </c>
      <c r="E1210" s="25">
        <v>0</v>
      </c>
      <c r="F1210" s="25">
        <v>-55.506610000000002</v>
      </c>
      <c r="G1210" s="25">
        <v>-74.234690000000001</v>
      </c>
      <c r="H1210" s="28">
        <v>50500000000</v>
      </c>
      <c r="I1210" s="51">
        <v>5</v>
      </c>
      <c r="J1210" s="51">
        <v>4.3457999999999997</v>
      </c>
      <c r="K1210" s="28">
        <v>35</v>
      </c>
      <c r="L1210" s="28">
        <v>369500</v>
      </c>
      <c r="M1210" s="51">
        <v>13.342140026420079</v>
      </c>
      <c r="N1210" s="51">
        <v>0.84825447700423584</v>
      </c>
      <c r="O1210" s="51" t="s">
        <v>4942</v>
      </c>
      <c r="P1210" s="30" t="s">
        <v>4748</v>
      </c>
      <c r="Q1210" s="27" t="s">
        <v>2001</v>
      </c>
      <c r="R1210" s="30">
        <v>440720.35721599997</v>
      </c>
      <c r="S1210" s="27" t="s">
        <v>2001</v>
      </c>
      <c r="T1210" s="30">
        <v>329254.51340200001</v>
      </c>
      <c r="U1210" s="27">
        <v>-0.25291739305649957</v>
      </c>
      <c r="V1210" s="30" t="s">
        <v>4748</v>
      </c>
      <c r="W1210" s="32" t="s">
        <v>2001</v>
      </c>
      <c r="X1210" s="30">
        <v>2398.919973</v>
      </c>
      <c r="Y1210" s="32" t="s">
        <v>2001</v>
      </c>
      <c r="Z1210" s="30">
        <v>3783.7072779999999</v>
      </c>
      <c r="AA1210" s="32">
        <v>0.57725448142742186</v>
      </c>
      <c r="AB1210" s="30" t="s">
        <v>4748</v>
      </c>
      <c r="AC1210" s="27" t="s">
        <v>2001</v>
      </c>
      <c r="AD1210" s="30">
        <v>480</v>
      </c>
      <c r="AE1210" s="27" t="s">
        <v>2001</v>
      </c>
      <c r="AF1210" s="30">
        <v>757</v>
      </c>
      <c r="AG1210" s="27">
        <v>0.57708333333333328</v>
      </c>
      <c r="AH1210" s="25" t="s">
        <v>4748</v>
      </c>
      <c r="AI1210" s="25" t="s">
        <v>4748</v>
      </c>
      <c r="AJ1210" s="25">
        <v>1.7741329472777585</v>
      </c>
      <c r="AK1210" s="25" t="s">
        <v>4748</v>
      </c>
      <c r="AL1210" s="25" t="s">
        <v>4748</v>
      </c>
      <c r="AM1210" s="25">
        <v>6.3363141316891038</v>
      </c>
      <c r="AN1210" s="49" t="s">
        <v>4748</v>
      </c>
      <c r="AO1210" s="49">
        <v>2.4347047905347918</v>
      </c>
      <c r="AP1210" s="49">
        <v>4.4560177430542414</v>
      </c>
      <c r="AQ1210" s="49" t="s">
        <v>4748</v>
      </c>
      <c r="AR1210" s="49">
        <v>0</v>
      </c>
      <c r="AS1210" s="49">
        <v>0</v>
      </c>
      <c r="AT1210" s="28" t="s">
        <v>4748</v>
      </c>
      <c r="AU1210" s="28">
        <v>600</v>
      </c>
      <c r="AV1210" s="28">
        <v>600</v>
      </c>
    </row>
    <row r="1211" spans="1:48" x14ac:dyDescent="0.25">
      <c r="A1211" s="162">
        <v>1208</v>
      </c>
      <c r="B1211" s="3" t="s">
        <v>3600</v>
      </c>
      <c r="C1211" s="3" t="s">
        <v>2176</v>
      </c>
      <c r="D1211" s="6" t="s">
        <v>4942</v>
      </c>
      <c r="E1211" s="171" t="s">
        <v>4942</v>
      </c>
      <c r="F1211" s="171" t="s">
        <v>4942</v>
      </c>
      <c r="G1211" s="171" t="s">
        <v>4942</v>
      </c>
      <c r="H1211" s="6" t="s">
        <v>4942</v>
      </c>
      <c r="I1211" s="154">
        <v>1.25</v>
      </c>
      <c r="J1211" s="154">
        <v>80.726879999999994</v>
      </c>
      <c r="K1211" s="6">
        <v>0</v>
      </c>
      <c r="L1211" s="6" t="s">
        <v>4942</v>
      </c>
      <c r="M1211" s="154" t="s">
        <v>4942</v>
      </c>
      <c r="N1211" s="154" t="s">
        <v>4942</v>
      </c>
      <c r="O1211" s="154" t="s">
        <v>4942</v>
      </c>
      <c r="P1211" s="172" t="s">
        <v>4748</v>
      </c>
      <c r="Q1211" s="168" t="s">
        <v>2001</v>
      </c>
      <c r="R1211" s="172">
        <v>346924.47442300001</v>
      </c>
      <c r="S1211" s="168" t="s">
        <v>2001</v>
      </c>
      <c r="T1211" s="172">
        <v>315960.32355299999</v>
      </c>
      <c r="U1211" s="168">
        <v>-8.9253290421493492E-2</v>
      </c>
      <c r="V1211" s="172" t="s">
        <v>4748</v>
      </c>
      <c r="W1211" s="173" t="s">
        <v>2001</v>
      </c>
      <c r="X1211" s="172">
        <v>3539.5593520000002</v>
      </c>
      <c r="Y1211" s="173" t="s">
        <v>2001</v>
      </c>
      <c r="Z1211" s="172">
        <v>3071.0588149999999</v>
      </c>
      <c r="AA1211" s="173">
        <v>-0.13236126037419821</v>
      </c>
      <c r="AB1211" s="172" t="s">
        <v>4748</v>
      </c>
      <c r="AC1211" s="168" t="s">
        <v>2001</v>
      </c>
      <c r="AD1211" s="172">
        <v>2831.6474819999999</v>
      </c>
      <c r="AE1211" s="168" t="s">
        <v>2001</v>
      </c>
      <c r="AF1211" s="172">
        <v>1954</v>
      </c>
      <c r="AG1211" s="168">
        <v>-0.30994235249230784</v>
      </c>
      <c r="AH1211" s="171" t="s">
        <v>4748</v>
      </c>
      <c r="AI1211" s="171" t="s">
        <v>4748</v>
      </c>
      <c r="AJ1211" s="171">
        <v>5.1038519499606085</v>
      </c>
      <c r="AK1211" s="171" t="s">
        <v>4748</v>
      </c>
      <c r="AL1211" s="171" t="s">
        <v>4748</v>
      </c>
      <c r="AM1211" s="171">
        <v>14.917297811855528</v>
      </c>
      <c r="AN1211" s="170" t="s">
        <v>4748</v>
      </c>
      <c r="AO1211" s="170">
        <v>9.8456481768285151</v>
      </c>
      <c r="AP1211" s="170">
        <v>8.7551478270846079</v>
      </c>
      <c r="AQ1211" s="170" t="s">
        <v>4748</v>
      </c>
      <c r="AR1211" s="170">
        <v>51.499076671367462</v>
      </c>
      <c r="AS1211" s="170">
        <v>26.731222739749867</v>
      </c>
      <c r="AT1211" s="6" t="s">
        <v>4748</v>
      </c>
      <c r="AU1211" s="6" t="s">
        <v>4748</v>
      </c>
      <c r="AV1211" s="6" t="s">
        <v>4748</v>
      </c>
    </row>
    <row r="1212" spans="1:48" x14ac:dyDescent="0.25">
      <c r="A1212" s="162">
        <v>1209</v>
      </c>
      <c r="B1212" s="3" t="s">
        <v>259</v>
      </c>
      <c r="C1212" s="3" t="s">
        <v>1</v>
      </c>
      <c r="D1212" s="28">
        <v>26200</v>
      </c>
      <c r="E1212" s="25">
        <v>0</v>
      </c>
      <c r="F1212" s="25">
        <v>0.96339109999999994</v>
      </c>
      <c r="G1212" s="25">
        <v>7.3770490000000004</v>
      </c>
      <c r="H1212" s="28">
        <v>1663700000000</v>
      </c>
      <c r="I1212" s="51">
        <v>63.5</v>
      </c>
      <c r="J1212" s="51">
        <v>9.5824130000000007</v>
      </c>
      <c r="K1212" s="28">
        <v>796</v>
      </c>
      <c r="L1212" s="28">
        <v>20800000</v>
      </c>
      <c r="M1212" s="51">
        <v>9.6801056604370928</v>
      </c>
      <c r="N1212" s="51">
        <v>1.8588785843196103</v>
      </c>
      <c r="O1212" s="51">
        <v>0.49909360000000003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9">
        <v>60.657183724065497</v>
      </c>
      <c r="AO1212" s="49">
        <v>58.791210291606667</v>
      </c>
      <c r="AP1212" s="49">
        <v>63.611199095220464</v>
      </c>
      <c r="AQ1212" s="49">
        <v>0</v>
      </c>
      <c r="AR1212" s="49">
        <v>0</v>
      </c>
      <c r="AS1212" s="49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62">
        <v>1210</v>
      </c>
      <c r="B1213" s="3" t="s">
        <v>3603</v>
      </c>
      <c r="C1213" s="3" t="s">
        <v>2176</v>
      </c>
      <c r="D1213" s="28">
        <v>95000</v>
      </c>
      <c r="E1213" s="25">
        <v>-11.21495</v>
      </c>
      <c r="F1213" s="25">
        <v>-24.483309999999999</v>
      </c>
      <c r="G1213" s="25">
        <v>32.867130000000003</v>
      </c>
      <c r="H1213" s="28">
        <v>2678054655000</v>
      </c>
      <c r="I1213" s="51">
        <v>28.190049999999999</v>
      </c>
      <c r="J1213" s="51">
        <v>20.68384</v>
      </c>
      <c r="K1213" s="28">
        <v>590</v>
      </c>
      <c r="L1213" s="28">
        <v>59510500</v>
      </c>
      <c r="M1213" s="51">
        <v>26.084568918176824</v>
      </c>
      <c r="N1213" s="51">
        <v>6.3159691453947637</v>
      </c>
      <c r="O1213" s="51">
        <v>0.82170220000000005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9">
        <v>16.400094257465692</v>
      </c>
      <c r="AO1213" s="49">
        <v>21.399444866500239</v>
      </c>
      <c r="AP1213" s="49">
        <v>18.139301428933763</v>
      </c>
      <c r="AQ1213" s="49">
        <v>237.78759065449469</v>
      </c>
      <c r="AR1213" s="49">
        <v>257.6980641576647</v>
      </c>
      <c r="AS1213" s="49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62">
        <v>1211</v>
      </c>
      <c r="B1214" s="3" t="s">
        <v>3606</v>
      </c>
      <c r="C1214" s="3" t="s">
        <v>2176</v>
      </c>
      <c r="D1214" s="28" t="s">
        <v>4942</v>
      </c>
      <c r="E1214" s="25" t="s">
        <v>4942</v>
      </c>
      <c r="F1214" s="25" t="s">
        <v>4942</v>
      </c>
      <c r="G1214" s="25" t="s">
        <v>4942</v>
      </c>
      <c r="H1214" s="28" t="s">
        <v>4942</v>
      </c>
      <c r="I1214" s="51">
        <v>4.3738899999999994</v>
      </c>
      <c r="J1214" s="51">
        <v>100</v>
      </c>
      <c r="K1214" s="28" t="s">
        <v>4942</v>
      </c>
      <c r="L1214" s="28" t="s">
        <v>4942</v>
      </c>
      <c r="M1214" s="51" t="s">
        <v>4942</v>
      </c>
      <c r="N1214" s="51" t="s">
        <v>4942</v>
      </c>
      <c r="O1214" s="51" t="s">
        <v>4942</v>
      </c>
      <c r="P1214" s="30" t="s">
        <v>4748</v>
      </c>
      <c r="Q1214" s="27" t="s">
        <v>2001</v>
      </c>
      <c r="R1214" s="30" t="s">
        <v>4748</v>
      </c>
      <c r="S1214" s="27" t="s">
        <v>2001</v>
      </c>
      <c r="T1214" s="30" t="s">
        <v>4748</v>
      </c>
      <c r="U1214" s="27" t="s">
        <v>4748</v>
      </c>
      <c r="V1214" s="30" t="s">
        <v>4748</v>
      </c>
      <c r="W1214" s="32" t="s">
        <v>2001</v>
      </c>
      <c r="X1214" s="30" t="s">
        <v>4748</v>
      </c>
      <c r="Y1214" s="32" t="s">
        <v>2001</v>
      </c>
      <c r="Z1214" s="30" t="s">
        <v>4748</v>
      </c>
      <c r="AA1214" s="32" t="s">
        <v>4748</v>
      </c>
      <c r="AB1214" s="30" t="s">
        <v>4748</v>
      </c>
      <c r="AC1214" s="27" t="s">
        <v>2001</v>
      </c>
      <c r="AD1214" s="30" t="s">
        <v>4748</v>
      </c>
      <c r="AE1214" s="27" t="s">
        <v>2001</v>
      </c>
      <c r="AF1214" s="30" t="s">
        <v>4748</v>
      </c>
      <c r="AG1214" s="27" t="s">
        <v>4748</v>
      </c>
      <c r="AH1214" s="25" t="s">
        <v>4748</v>
      </c>
      <c r="AI1214" s="25" t="s">
        <v>4748</v>
      </c>
      <c r="AJ1214" s="25" t="s">
        <v>4748</v>
      </c>
      <c r="AK1214" s="25" t="s">
        <v>4748</v>
      </c>
      <c r="AL1214" s="25" t="s">
        <v>4748</v>
      </c>
      <c r="AM1214" s="25" t="s">
        <v>4748</v>
      </c>
      <c r="AN1214" s="49" t="s">
        <v>4748</v>
      </c>
      <c r="AO1214" s="49" t="s">
        <v>4748</v>
      </c>
      <c r="AP1214" s="49" t="s">
        <v>4748</v>
      </c>
      <c r="AQ1214" s="49" t="s">
        <v>4748</v>
      </c>
      <c r="AR1214" s="49">
        <v>0</v>
      </c>
      <c r="AS1214" s="49">
        <v>0</v>
      </c>
      <c r="AT1214" s="28" t="s">
        <v>4748</v>
      </c>
      <c r="AU1214" s="28" t="s">
        <v>4748</v>
      </c>
      <c r="AV1214" s="28" t="s">
        <v>4748</v>
      </c>
    </row>
    <row r="1215" spans="1:48" x14ac:dyDescent="0.25">
      <c r="A1215" s="162">
        <v>1212</v>
      </c>
      <c r="B1215" s="3" t="s">
        <v>3609</v>
      </c>
      <c r="C1215" s="3" t="s">
        <v>2176</v>
      </c>
      <c r="D1215" s="28">
        <v>3200</v>
      </c>
      <c r="E1215" s="25">
        <v>0</v>
      </c>
      <c r="F1215" s="25">
        <v>28</v>
      </c>
      <c r="G1215" s="25">
        <v>166.66669999999999</v>
      </c>
      <c r="H1215" s="28">
        <v>5300704000.000001</v>
      </c>
      <c r="I1215" s="51">
        <v>1.6564699999999999</v>
      </c>
      <c r="J1215" s="51">
        <v>29.169260000000001</v>
      </c>
      <c r="K1215" s="28">
        <v>5</v>
      </c>
      <c r="L1215" s="28">
        <v>16000</v>
      </c>
      <c r="M1215" s="51" t="s">
        <v>4942</v>
      </c>
      <c r="N1215" s="51" t="s">
        <v>4942</v>
      </c>
      <c r="O1215" s="51" t="s">
        <v>4942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4748</v>
      </c>
      <c r="AM1215" s="25" t="s">
        <v>4748</v>
      </c>
      <c r="AN1215" s="49">
        <v>16.940257218572008</v>
      </c>
      <c r="AO1215" s="49">
        <v>-144.26736007381197</v>
      </c>
      <c r="AP1215" s="49">
        <v>11.313986197229664</v>
      </c>
      <c r="AQ1215" s="49">
        <v>1743.5419224014672</v>
      </c>
      <c r="AR1215" s="49" t="s">
        <v>4748</v>
      </c>
      <c r="AS1215" s="49" t="s">
        <v>4748</v>
      </c>
      <c r="AT1215" s="28">
        <v>0</v>
      </c>
      <c r="AU1215" s="28">
        <v>0</v>
      </c>
      <c r="AV1215" s="28">
        <v>0</v>
      </c>
    </row>
    <row r="1216" spans="1:48" x14ac:dyDescent="0.25">
      <c r="A1216" s="162">
        <v>1213</v>
      </c>
      <c r="B1216" s="3" t="s">
        <v>599</v>
      </c>
      <c r="C1216" s="3" t="s">
        <v>694</v>
      </c>
      <c r="D1216" s="6" t="s">
        <v>4942</v>
      </c>
      <c r="E1216" s="171" t="s">
        <v>4942</v>
      </c>
      <c r="F1216" s="171" t="s">
        <v>4942</v>
      </c>
      <c r="G1216" s="171" t="s">
        <v>4942</v>
      </c>
      <c r="H1216" s="6" t="s">
        <v>4942</v>
      </c>
      <c r="I1216" s="154">
        <v>1.5102799999999998</v>
      </c>
      <c r="J1216" s="154">
        <v>52.988849999999999</v>
      </c>
      <c r="K1216" s="6" t="s">
        <v>4942</v>
      </c>
      <c r="L1216" s="6" t="s">
        <v>4942</v>
      </c>
      <c r="M1216" s="154" t="s">
        <v>4942</v>
      </c>
      <c r="N1216" s="154" t="s">
        <v>4942</v>
      </c>
      <c r="O1216" s="154" t="s">
        <v>4942</v>
      </c>
      <c r="P1216" s="172">
        <v>75616.342709000004</v>
      </c>
      <c r="Q1216" s="168">
        <v>0.14014859154574144</v>
      </c>
      <c r="R1216" s="172">
        <v>66762.763766000004</v>
      </c>
      <c r="S1216" s="168">
        <v>-0.11708552180408782</v>
      </c>
      <c r="T1216" s="172">
        <v>76407.138118000003</v>
      </c>
      <c r="U1216" s="168">
        <v>0.14445738624307147</v>
      </c>
      <c r="V1216" s="172">
        <v>1513.099442</v>
      </c>
      <c r="W1216" s="173">
        <v>4.4039759284516045</v>
      </c>
      <c r="X1216" s="172">
        <v>713.93042000000003</v>
      </c>
      <c r="Y1216" s="173">
        <v>-0.52816688699829673</v>
      </c>
      <c r="Z1216" s="172">
        <v>706.98500899999999</v>
      </c>
      <c r="AA1216" s="173">
        <v>-9.7284144300785434E-3</v>
      </c>
      <c r="AB1216" s="172">
        <v>1002</v>
      </c>
      <c r="AC1216" s="168">
        <v>4.416216216216216</v>
      </c>
      <c r="AD1216" s="172">
        <v>473</v>
      </c>
      <c r="AE1216" s="168">
        <v>-0.52794411177644718</v>
      </c>
      <c r="AF1216" s="172">
        <v>468</v>
      </c>
      <c r="AG1216" s="168">
        <v>-1.0570824524312896E-2</v>
      </c>
      <c r="AH1216" s="171">
        <v>2.4171811706213484</v>
      </c>
      <c r="AI1216" s="171">
        <v>1.1287262635743465</v>
      </c>
      <c r="AJ1216" s="171">
        <v>1.1323756465650152</v>
      </c>
      <c r="AK1216" s="171">
        <v>7.2917165628595475</v>
      </c>
      <c r="AL1216" s="171">
        <v>3.2652565579195665</v>
      </c>
      <c r="AM1216" s="171">
        <v>3.1317292046065655</v>
      </c>
      <c r="AN1216" s="170">
        <v>15.746263265894289</v>
      </c>
      <c r="AO1216" s="170">
        <v>14.573011072610543</v>
      </c>
      <c r="AP1216" s="170">
        <v>11.43247262384004</v>
      </c>
      <c r="AQ1216" s="170">
        <v>136.34671573786903</v>
      </c>
      <c r="AR1216" s="170">
        <v>112.46378924873461</v>
      </c>
      <c r="AS1216" s="170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62">
        <v>1214</v>
      </c>
      <c r="B1217" s="3" t="s">
        <v>600</v>
      </c>
      <c r="C1217" s="3" t="s">
        <v>694</v>
      </c>
      <c r="D1217" s="6">
        <v>5600</v>
      </c>
      <c r="E1217" s="171">
        <v>5.6603770000000004</v>
      </c>
      <c r="F1217" s="171">
        <v>0</v>
      </c>
      <c r="G1217" s="171">
        <v>24.44444</v>
      </c>
      <c r="H1217" s="6">
        <v>181978188000</v>
      </c>
      <c r="I1217" s="154">
        <v>32.496110000000002</v>
      </c>
      <c r="J1217" s="154">
        <v>48.923189999999998</v>
      </c>
      <c r="K1217" s="6">
        <v>10327.9</v>
      </c>
      <c r="L1217" s="6">
        <v>56026500</v>
      </c>
      <c r="M1217" s="154">
        <v>4.3912016265738512</v>
      </c>
      <c r="N1217" s="154">
        <v>0.49408369342233577</v>
      </c>
      <c r="O1217" s="154">
        <v>0.50956250000000003</v>
      </c>
      <c r="P1217" s="172">
        <v>3855055.3255349998</v>
      </c>
      <c r="Q1217" s="168">
        <v>-0.10623859262315516</v>
      </c>
      <c r="R1217" s="172">
        <v>2890868.429035</v>
      </c>
      <c r="S1217" s="168">
        <v>-0.25010974294284383</v>
      </c>
      <c r="T1217" s="172">
        <v>2524392.1307259998</v>
      </c>
      <c r="U1217" s="168">
        <v>-0.12677031394034544</v>
      </c>
      <c r="V1217" s="172">
        <v>41285.523539000002</v>
      </c>
      <c r="W1217" s="173">
        <v>-4.4375586766318142E-2</v>
      </c>
      <c r="X1217" s="172">
        <v>947.92469900000003</v>
      </c>
      <c r="Y1217" s="173">
        <v>-0.97703978010344106</v>
      </c>
      <c r="Z1217" s="172">
        <v>36506.678661999998</v>
      </c>
      <c r="AA1217" s="173">
        <v>37.512213787141754</v>
      </c>
      <c r="AB1217" s="172">
        <v>548.98934919999999</v>
      </c>
      <c r="AC1217" s="168">
        <v>-0.58710187334536701</v>
      </c>
      <c r="AD1217" s="172">
        <v>29</v>
      </c>
      <c r="AE1217" s="168">
        <v>-0.9471756600701644</v>
      </c>
      <c r="AF1217" s="172">
        <v>1123</v>
      </c>
      <c r="AG1217" s="168">
        <v>37.724137931034484</v>
      </c>
      <c r="AH1217" s="171">
        <v>3.1956056844411376</v>
      </c>
      <c r="AI1217" s="171">
        <v>6.6493462545496637E-2</v>
      </c>
      <c r="AJ1217" s="171">
        <v>2.1493960552607811</v>
      </c>
      <c r="AK1217" s="171">
        <v>5.4517357068258452</v>
      </c>
      <c r="AL1217" s="171">
        <v>0.28263910117261976</v>
      </c>
      <c r="AM1217" s="171">
        <v>10.212835878545267</v>
      </c>
      <c r="AN1217" s="170">
        <v>8.0828107926247945</v>
      </c>
      <c r="AO1217" s="170">
        <v>8.8997144812599451</v>
      </c>
      <c r="AP1217" s="170">
        <v>11.802781836485575</v>
      </c>
      <c r="AQ1217" s="170">
        <v>140.95099522373721</v>
      </c>
      <c r="AR1217" s="170">
        <v>221.45277259422193</v>
      </c>
      <c r="AS1217" s="170">
        <v>181.49365637822768</v>
      </c>
      <c r="AT1217" s="6">
        <v>240</v>
      </c>
      <c r="AU1217" s="6">
        <v>0</v>
      </c>
      <c r="AV1217" s="6">
        <v>300</v>
      </c>
    </row>
    <row r="1218" spans="1:48" x14ac:dyDescent="0.25">
      <c r="A1218" s="162">
        <v>1215</v>
      </c>
      <c r="B1218" s="3" t="s">
        <v>4797</v>
      </c>
      <c r="C1218" s="3" t="s">
        <v>1</v>
      </c>
      <c r="D1218" s="28">
        <v>24000</v>
      </c>
      <c r="E1218" s="25">
        <v>-5.5118109999999998</v>
      </c>
      <c r="F1218" s="25">
        <v>-11.764709999999999</v>
      </c>
      <c r="G1218" s="25" t="s">
        <v>4942</v>
      </c>
      <c r="H1218" s="28">
        <v>83918211840000</v>
      </c>
      <c r="I1218" s="51">
        <v>3496.5919999999996</v>
      </c>
      <c r="J1218" s="51">
        <v>81.581999999999994</v>
      </c>
      <c r="K1218" s="28">
        <v>1305908</v>
      </c>
      <c r="L1218" s="28">
        <v>32156000000</v>
      </c>
      <c r="M1218" s="51">
        <v>9.8767148943923821</v>
      </c>
      <c r="N1218" s="51">
        <v>1.5599236052402059</v>
      </c>
      <c r="O1218" s="51" t="s">
        <v>4942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9" t="s">
        <v>4748</v>
      </c>
      <c r="AO1218" s="49" t="s">
        <v>4748</v>
      </c>
      <c r="AP1218" s="49" t="s">
        <v>4748</v>
      </c>
      <c r="AQ1218" s="49">
        <v>169.96510905683138</v>
      </c>
      <c r="AR1218" s="49">
        <v>172.63603212747407</v>
      </c>
      <c r="AS1218" s="49">
        <v>200.2314640757246</v>
      </c>
      <c r="AT1218" s="28" t="s">
        <v>4748</v>
      </c>
      <c r="AU1218" s="28" t="s">
        <v>4748</v>
      </c>
      <c r="AV1218" s="28" t="s">
        <v>4748</v>
      </c>
    </row>
    <row r="1219" spans="1:48" x14ac:dyDescent="0.25">
      <c r="A1219" s="162">
        <v>1216</v>
      </c>
      <c r="B1219" s="3" t="s">
        <v>2040</v>
      </c>
      <c r="C1219" s="3" t="s">
        <v>1</v>
      </c>
      <c r="D1219" s="28">
        <v>14600</v>
      </c>
      <c r="E1219" s="25">
        <v>5.4151619999999996</v>
      </c>
      <c r="F1219" s="25">
        <v>4.6594980000000001</v>
      </c>
      <c r="G1219" s="25">
        <v>-7.4351599999999998</v>
      </c>
      <c r="H1219" s="28">
        <v>558160803200.00012</v>
      </c>
      <c r="I1219" s="51">
        <v>38.23019</v>
      </c>
      <c r="J1219" s="51">
        <v>33.716540000000002</v>
      </c>
      <c r="K1219" s="28">
        <v>3807</v>
      </c>
      <c r="L1219" s="28">
        <v>50057880</v>
      </c>
      <c r="M1219" s="51">
        <v>8.7884436819692375</v>
      </c>
      <c r="N1219" s="51">
        <v>1.1831446260119771</v>
      </c>
      <c r="O1219" s="51">
        <v>0.50611919999999999</v>
      </c>
      <c r="P1219" s="30">
        <v>190501.72029</v>
      </c>
      <c r="Q1219" s="27" t="s">
        <v>2001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2001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2001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4748</v>
      </c>
      <c r="AI1219" s="25">
        <v>2.4134092260745224</v>
      </c>
      <c r="AJ1219" s="25">
        <v>3.1303330502896332</v>
      </c>
      <c r="AK1219" s="25" t="s">
        <v>4748</v>
      </c>
      <c r="AL1219" s="25">
        <v>14.072614982102042</v>
      </c>
      <c r="AM1219" s="25">
        <v>14.496451503006631</v>
      </c>
      <c r="AN1219" s="49">
        <v>18.404068684329044</v>
      </c>
      <c r="AO1219" s="49">
        <v>18.121934517617145</v>
      </c>
      <c r="AP1219" s="49">
        <v>15.959055372461117</v>
      </c>
      <c r="AQ1219" s="49">
        <v>9.5889523062092685</v>
      </c>
      <c r="AR1219" s="49">
        <v>33.19959567224344</v>
      </c>
      <c r="AS1219" s="49">
        <v>37.317168914803823</v>
      </c>
      <c r="AT1219" s="28" t="s">
        <v>4748</v>
      </c>
      <c r="AU1219" s="28">
        <v>0</v>
      </c>
      <c r="AV1219" s="28" t="s">
        <v>4748</v>
      </c>
    </row>
    <row r="1220" spans="1:48" x14ac:dyDescent="0.25">
      <c r="A1220" s="162">
        <v>1217</v>
      </c>
      <c r="B1220" s="3" t="s">
        <v>2041</v>
      </c>
      <c r="C1220" s="3" t="s">
        <v>1</v>
      </c>
      <c r="D1220" s="28">
        <v>21450</v>
      </c>
      <c r="E1220" s="25">
        <v>-7.7419349999999998</v>
      </c>
      <c r="F1220" s="25">
        <v>10</v>
      </c>
      <c r="G1220" s="25">
        <v>-28.973510000000001</v>
      </c>
      <c r="H1220" s="28">
        <v>7577675047800</v>
      </c>
      <c r="I1220" s="51">
        <v>353.27159999999998</v>
      </c>
      <c r="J1220" s="51">
        <v>49.959310000000002</v>
      </c>
      <c r="K1220" s="28">
        <v>833554</v>
      </c>
      <c r="L1220" s="28">
        <v>18720250000</v>
      </c>
      <c r="M1220" s="51">
        <v>26.602311281231852</v>
      </c>
      <c r="N1220" s="51">
        <v>1.7604813343912269</v>
      </c>
      <c r="O1220" s="51">
        <v>0.6631127</v>
      </c>
      <c r="P1220" s="30" t="s">
        <v>4748</v>
      </c>
      <c r="Q1220" s="27" t="s">
        <v>2001</v>
      </c>
      <c r="R1220" s="30">
        <v>1148077.672217</v>
      </c>
      <c r="S1220" s="27" t="s">
        <v>2001</v>
      </c>
      <c r="T1220" s="30">
        <v>1433271.1362679999</v>
      </c>
      <c r="U1220" s="27">
        <v>0.24840955533981934</v>
      </c>
      <c r="V1220" s="30" t="s">
        <v>4748</v>
      </c>
      <c r="W1220" s="32" t="s">
        <v>2001</v>
      </c>
      <c r="X1220" s="30">
        <v>160104.45326899999</v>
      </c>
      <c r="Y1220" s="32" t="s">
        <v>2001</v>
      </c>
      <c r="Z1220" s="30">
        <v>500424.52592300001</v>
      </c>
      <c r="AA1220" s="32">
        <v>2.1256127840629779</v>
      </c>
      <c r="AB1220" s="30" t="s">
        <v>4748</v>
      </c>
      <c r="AC1220" s="27" t="s">
        <v>2001</v>
      </c>
      <c r="AD1220" s="30">
        <v>994.5454545454545</v>
      </c>
      <c r="AE1220" s="27" t="s">
        <v>2001</v>
      </c>
      <c r="AF1220" s="30">
        <v>1378.5199279999999</v>
      </c>
      <c r="AG1220" s="27">
        <v>0.3860803663619744</v>
      </c>
      <c r="AH1220" s="25" t="s">
        <v>4748</v>
      </c>
      <c r="AI1220" s="25" t="s">
        <v>4748</v>
      </c>
      <c r="AJ1220" s="25">
        <v>14.991637062622315</v>
      </c>
      <c r="AK1220" s="25" t="s">
        <v>4748</v>
      </c>
      <c r="AL1220" s="25" t="s">
        <v>4748</v>
      </c>
      <c r="AM1220" s="25">
        <v>16.48365560645124</v>
      </c>
      <c r="AN1220" s="49" t="s">
        <v>4748</v>
      </c>
      <c r="AO1220" s="49">
        <v>20.565180246652648</v>
      </c>
      <c r="AP1220" s="49">
        <v>27.414680447212227</v>
      </c>
      <c r="AQ1220" s="49" t="s">
        <v>4748</v>
      </c>
      <c r="AR1220" s="49">
        <v>0.3375705104810196</v>
      </c>
      <c r="AS1220" s="49">
        <v>0</v>
      </c>
      <c r="AT1220" s="28" t="s">
        <v>4748</v>
      </c>
      <c r="AU1220" s="28" t="s">
        <v>4748</v>
      </c>
      <c r="AV1220" s="28">
        <v>800</v>
      </c>
    </row>
    <row r="1221" spans="1:48" x14ac:dyDescent="0.25">
      <c r="A1221" s="162">
        <v>1218</v>
      </c>
      <c r="B1221" s="3" t="s">
        <v>4966</v>
      </c>
      <c r="C1221" s="3" t="s">
        <v>2176</v>
      </c>
      <c r="D1221" s="28">
        <v>7000</v>
      </c>
      <c r="E1221" s="25">
        <v>2.941176</v>
      </c>
      <c r="F1221" s="25">
        <v>75</v>
      </c>
      <c r="G1221" s="25" t="s">
        <v>4942</v>
      </c>
      <c r="H1221" s="28">
        <v>252000000000</v>
      </c>
      <c r="I1221" s="51">
        <v>36</v>
      </c>
      <c r="J1221" s="51">
        <v>32.379719999999999</v>
      </c>
      <c r="K1221" s="28">
        <v>30</v>
      </c>
      <c r="L1221" s="28">
        <v>214000</v>
      </c>
      <c r="M1221" s="51" t="s">
        <v>4942</v>
      </c>
      <c r="N1221" s="51">
        <v>0.78068091534481765</v>
      </c>
      <c r="O1221" s="51" t="s">
        <v>4942</v>
      </c>
      <c r="P1221" s="30" t="s">
        <v>2001</v>
      </c>
      <c r="Q1221" s="27" t="s">
        <v>2001</v>
      </c>
      <c r="R1221" s="30" t="s">
        <v>2001</v>
      </c>
      <c r="S1221" s="27" t="s">
        <v>2001</v>
      </c>
      <c r="T1221" s="30" t="s">
        <v>2001</v>
      </c>
      <c r="U1221" s="27" t="s">
        <v>2001</v>
      </c>
      <c r="V1221" s="30" t="s">
        <v>2001</v>
      </c>
      <c r="W1221" s="32" t="s">
        <v>2001</v>
      </c>
      <c r="X1221" s="30" t="s">
        <v>2001</v>
      </c>
      <c r="Y1221" s="32" t="s">
        <v>2001</v>
      </c>
      <c r="Z1221" s="30" t="s">
        <v>2001</v>
      </c>
      <c r="AA1221" s="32" t="s">
        <v>2001</v>
      </c>
      <c r="AB1221" s="30" t="s">
        <v>2001</v>
      </c>
      <c r="AC1221" s="27" t="s">
        <v>2001</v>
      </c>
      <c r="AD1221" s="30" t="s">
        <v>2001</v>
      </c>
      <c r="AE1221" s="27" t="s">
        <v>2001</v>
      </c>
      <c r="AF1221" s="30" t="s">
        <v>2001</v>
      </c>
      <c r="AG1221" s="27" t="s">
        <v>2001</v>
      </c>
      <c r="AH1221" s="25" t="s">
        <v>2001</v>
      </c>
      <c r="AI1221" s="25" t="s">
        <v>2001</v>
      </c>
      <c r="AJ1221" s="25" t="s">
        <v>2001</v>
      </c>
      <c r="AK1221" s="25" t="s">
        <v>2001</v>
      </c>
      <c r="AL1221" s="25" t="s">
        <v>2001</v>
      </c>
      <c r="AM1221" s="25" t="s">
        <v>2001</v>
      </c>
      <c r="AN1221" s="49" t="s">
        <v>2001</v>
      </c>
      <c r="AO1221" s="49" t="s">
        <v>2001</v>
      </c>
      <c r="AP1221" s="49" t="s">
        <v>2001</v>
      </c>
      <c r="AQ1221" s="49" t="s">
        <v>2001</v>
      </c>
      <c r="AR1221" s="49" t="s">
        <v>2001</v>
      </c>
      <c r="AS1221" s="49" t="s">
        <v>2001</v>
      </c>
      <c r="AT1221" s="28" t="s">
        <v>2001</v>
      </c>
      <c r="AU1221" s="28" t="s">
        <v>2001</v>
      </c>
      <c r="AV1221" s="28" t="s">
        <v>2001</v>
      </c>
    </row>
    <row r="1222" spans="1:48" x14ac:dyDescent="0.25">
      <c r="A1222" s="162">
        <v>1219</v>
      </c>
      <c r="B1222" s="3" t="s">
        <v>4074</v>
      </c>
      <c r="C1222" s="3" t="s">
        <v>2176</v>
      </c>
      <c r="D1222" s="28" t="s">
        <v>4942</v>
      </c>
      <c r="E1222" s="25" t="s">
        <v>4942</v>
      </c>
      <c r="F1222" s="25" t="s">
        <v>4942</v>
      </c>
      <c r="G1222" s="25" t="s">
        <v>4942</v>
      </c>
      <c r="H1222" s="28" t="s">
        <v>4942</v>
      </c>
      <c r="I1222" s="51">
        <v>10</v>
      </c>
      <c r="J1222" s="51">
        <v>100</v>
      </c>
      <c r="K1222" s="28" t="s">
        <v>4942</v>
      </c>
      <c r="L1222" s="28" t="s">
        <v>4942</v>
      </c>
      <c r="M1222" s="51" t="s">
        <v>4942</v>
      </c>
      <c r="N1222" s="51" t="s">
        <v>4942</v>
      </c>
      <c r="O1222" s="51" t="s">
        <v>4942</v>
      </c>
      <c r="P1222" s="30" t="s">
        <v>4748</v>
      </c>
      <c r="Q1222" s="27" t="s">
        <v>2001</v>
      </c>
      <c r="R1222" s="30">
        <v>100624.322873</v>
      </c>
      <c r="S1222" s="27" t="s">
        <v>2001</v>
      </c>
      <c r="T1222" s="30">
        <v>80923.085720999996</v>
      </c>
      <c r="U1222" s="27">
        <v>-0.19579000970635432</v>
      </c>
      <c r="V1222" s="30" t="s">
        <v>4748</v>
      </c>
      <c r="W1222" s="32" t="s">
        <v>2001</v>
      </c>
      <c r="X1222" s="30">
        <v>2804.3086189999999</v>
      </c>
      <c r="Y1222" s="32" t="s">
        <v>2001</v>
      </c>
      <c r="Z1222" s="30">
        <v>-6839.8084269999999</v>
      </c>
      <c r="AA1222" s="32">
        <v>-3.4390355543103652</v>
      </c>
      <c r="AB1222" s="30" t="s">
        <v>4748</v>
      </c>
      <c r="AC1222" s="27" t="s">
        <v>2001</v>
      </c>
      <c r="AD1222" s="30">
        <v>280</v>
      </c>
      <c r="AE1222" s="27" t="s">
        <v>2001</v>
      </c>
      <c r="AF1222" s="30">
        <v>-684</v>
      </c>
      <c r="AG1222" s="27">
        <v>-3.4428571428571431</v>
      </c>
      <c r="AH1222" s="25" t="s">
        <v>4748</v>
      </c>
      <c r="AI1222" s="25" t="s">
        <v>4748</v>
      </c>
      <c r="AJ1222" s="25">
        <v>-8.2576574335472106</v>
      </c>
      <c r="AK1222" s="25" t="s">
        <v>4748</v>
      </c>
      <c r="AL1222" s="25" t="s">
        <v>4748</v>
      </c>
      <c r="AM1222" s="25" t="s">
        <v>4748</v>
      </c>
      <c r="AN1222" s="49" t="s">
        <v>4748</v>
      </c>
      <c r="AO1222" s="49">
        <v>14.688498594573785</v>
      </c>
      <c r="AP1222" s="49">
        <v>-0.86489962260347664</v>
      </c>
      <c r="AQ1222" s="49" t="s">
        <v>4748</v>
      </c>
      <c r="AR1222" s="49">
        <v>0</v>
      </c>
      <c r="AS1222" s="49">
        <v>0</v>
      </c>
      <c r="AT1222" s="28" t="s">
        <v>4748</v>
      </c>
      <c r="AU1222" s="28" t="s">
        <v>4748</v>
      </c>
      <c r="AV1222" s="28">
        <v>0</v>
      </c>
    </row>
    <row r="1223" spans="1:48" x14ac:dyDescent="0.25">
      <c r="A1223" s="162">
        <v>1220</v>
      </c>
      <c r="B1223" s="3" t="s">
        <v>4006</v>
      </c>
      <c r="C1223" s="3" t="s">
        <v>2176</v>
      </c>
      <c r="D1223" s="28" t="s">
        <v>4942</v>
      </c>
      <c r="E1223" s="25" t="s">
        <v>4942</v>
      </c>
      <c r="F1223" s="25" t="s">
        <v>4942</v>
      </c>
      <c r="G1223" s="25" t="s">
        <v>4942</v>
      </c>
      <c r="H1223" s="28" t="s">
        <v>4942</v>
      </c>
      <c r="I1223" s="51">
        <v>23.849999999999998</v>
      </c>
      <c r="J1223" s="51">
        <v>100</v>
      </c>
      <c r="K1223" s="28" t="s">
        <v>4942</v>
      </c>
      <c r="L1223" s="28" t="s">
        <v>4942</v>
      </c>
      <c r="M1223" s="51" t="s">
        <v>4942</v>
      </c>
      <c r="N1223" s="51" t="s">
        <v>4942</v>
      </c>
      <c r="O1223" s="51" t="s">
        <v>4942</v>
      </c>
      <c r="P1223" s="30" t="s">
        <v>4748</v>
      </c>
      <c r="Q1223" s="27" t="s">
        <v>2001</v>
      </c>
      <c r="R1223" s="30">
        <v>472564.92178199999</v>
      </c>
      <c r="S1223" s="27" t="s">
        <v>2001</v>
      </c>
      <c r="T1223" s="30">
        <v>447094.921156</v>
      </c>
      <c r="U1223" s="27">
        <v>-5.3897357700514258E-2</v>
      </c>
      <c r="V1223" s="30" t="s">
        <v>4748</v>
      </c>
      <c r="W1223" s="32" t="s">
        <v>2001</v>
      </c>
      <c r="X1223" s="30">
        <v>9109.1628700000001</v>
      </c>
      <c r="Y1223" s="32" t="s">
        <v>2001</v>
      </c>
      <c r="Z1223" s="30">
        <v>-37256.535679000001</v>
      </c>
      <c r="AA1223" s="32">
        <v>-5.0900065363525551</v>
      </c>
      <c r="AB1223" s="30" t="s">
        <v>4748</v>
      </c>
      <c r="AC1223" s="27" t="s">
        <v>2001</v>
      </c>
      <c r="AD1223" s="30">
        <v>382</v>
      </c>
      <c r="AE1223" s="27" t="s">
        <v>2001</v>
      </c>
      <c r="AF1223" s="30">
        <v>-1562</v>
      </c>
      <c r="AG1223" s="27">
        <v>-5.0890052356020945</v>
      </c>
      <c r="AH1223" s="25" t="s">
        <v>4748</v>
      </c>
      <c r="AI1223" s="25" t="s">
        <v>4748</v>
      </c>
      <c r="AJ1223" s="25">
        <v>-2.8886074770736943</v>
      </c>
      <c r="AK1223" s="25" t="s">
        <v>4748</v>
      </c>
      <c r="AL1223" s="25" t="s">
        <v>4748</v>
      </c>
      <c r="AM1223" s="25">
        <v>-21.26601408320246</v>
      </c>
      <c r="AN1223" s="49" t="s">
        <v>4748</v>
      </c>
      <c r="AO1223" s="49">
        <v>12.919940435859401</v>
      </c>
      <c r="AP1223" s="49">
        <v>9.8126263026128928</v>
      </c>
      <c r="AQ1223" s="49" t="s">
        <v>4748</v>
      </c>
      <c r="AR1223" s="49">
        <v>78.701385166386927</v>
      </c>
      <c r="AS1223" s="49">
        <v>105.99174656001746</v>
      </c>
      <c r="AT1223" s="28" t="s">
        <v>4748</v>
      </c>
      <c r="AU1223" s="28" t="s">
        <v>4748</v>
      </c>
      <c r="AV1223" s="28">
        <v>0</v>
      </c>
    </row>
    <row r="1224" spans="1:48" x14ac:dyDescent="0.25">
      <c r="A1224" s="162">
        <v>1221</v>
      </c>
      <c r="B1224" s="3" t="s">
        <v>260</v>
      </c>
      <c r="C1224" s="3" t="s">
        <v>1</v>
      </c>
      <c r="D1224" s="28">
        <v>25200</v>
      </c>
      <c r="E1224" s="25">
        <v>3.7037040000000001</v>
      </c>
      <c r="F1224" s="25">
        <v>-8.3636359999999996</v>
      </c>
      <c r="G1224" s="25">
        <v>3.7037040000000001</v>
      </c>
      <c r="H1224" s="28">
        <v>527786103600.00006</v>
      </c>
      <c r="I1224" s="51">
        <v>20.94389</v>
      </c>
      <c r="J1224" s="51">
        <v>47.883870000000002</v>
      </c>
      <c r="K1224" s="28">
        <v>25490.5</v>
      </c>
      <c r="L1224" s="28">
        <v>646050000</v>
      </c>
      <c r="M1224" s="51">
        <v>6.4187468160978094</v>
      </c>
      <c r="N1224" s="51">
        <v>0.75223171640967235</v>
      </c>
      <c r="O1224" s="51">
        <v>0.40288380000000001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9">
        <v>21.357585934694402</v>
      </c>
      <c r="AO1224" s="49">
        <v>17.685357482386522</v>
      </c>
      <c r="AP1224" s="49">
        <v>18.603045242777448</v>
      </c>
      <c r="AQ1224" s="49">
        <v>21.97093007867706</v>
      </c>
      <c r="AR1224" s="49">
        <v>12.679711862748643</v>
      </c>
      <c r="AS1224" s="49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62">
        <v>1222</v>
      </c>
      <c r="B1225" s="3" t="s">
        <v>261</v>
      </c>
      <c r="C1225" s="3" t="s">
        <v>1</v>
      </c>
      <c r="D1225" s="6">
        <v>28000</v>
      </c>
      <c r="E1225" s="171">
        <v>-12.225709999999999</v>
      </c>
      <c r="F1225" s="171">
        <v>0</v>
      </c>
      <c r="G1225" s="171">
        <v>49.238579999999999</v>
      </c>
      <c r="H1225" s="6">
        <v>1515628940000</v>
      </c>
      <c r="I1225" s="154">
        <v>54.12961</v>
      </c>
      <c r="J1225" s="154">
        <v>54.721939999999996</v>
      </c>
      <c r="K1225" s="6">
        <v>1090873</v>
      </c>
      <c r="L1225" s="6">
        <v>32917350000</v>
      </c>
      <c r="M1225" s="154">
        <v>7.0439980072720836</v>
      </c>
      <c r="N1225" s="154">
        <v>1.1805837065831337</v>
      </c>
      <c r="O1225" s="154">
        <v>1.1546190000000001</v>
      </c>
      <c r="P1225" s="172">
        <v>2791895.4704820001</v>
      </c>
      <c r="Q1225" s="168">
        <v>8.5744783736192431E-2</v>
      </c>
      <c r="R1225" s="172">
        <v>3070604.044491</v>
      </c>
      <c r="S1225" s="168">
        <v>9.9827725269701073E-2</v>
      </c>
      <c r="T1225" s="172">
        <v>3209070.7675669999</v>
      </c>
      <c r="U1225" s="168">
        <v>4.5094294500270832E-2</v>
      </c>
      <c r="V1225" s="172">
        <v>153530.49814499999</v>
      </c>
      <c r="W1225" s="173">
        <v>-8.8300940993432886E-2</v>
      </c>
      <c r="X1225" s="172">
        <v>114290.463072</v>
      </c>
      <c r="Y1225" s="173">
        <v>-0.25558462681427785</v>
      </c>
      <c r="Z1225" s="172">
        <v>191766.34113399999</v>
      </c>
      <c r="AA1225" s="173">
        <v>0.67788576561451341</v>
      </c>
      <c r="AB1225" s="172">
        <v>1985.4875283446709</v>
      </c>
      <c r="AC1225" s="168">
        <v>-0.3618075801749272</v>
      </c>
      <c r="AD1225" s="172">
        <v>1583.6734693877552</v>
      </c>
      <c r="AE1225" s="168">
        <v>-0.20237551393330266</v>
      </c>
      <c r="AF1225" s="172">
        <v>3011.4285714285711</v>
      </c>
      <c r="AG1225" s="168">
        <v>0.901546391752577</v>
      </c>
      <c r="AH1225" s="171">
        <v>6.7199766001826529</v>
      </c>
      <c r="AI1225" s="171">
        <v>4.2888534728473084</v>
      </c>
      <c r="AJ1225" s="171">
        <v>6.5496482713741004</v>
      </c>
      <c r="AK1225" s="171">
        <v>12.671148900544146</v>
      </c>
      <c r="AL1225" s="171">
        <v>9.5378853402493302</v>
      </c>
      <c r="AM1225" s="171">
        <v>16.530765869449262</v>
      </c>
      <c r="AN1225" s="170">
        <v>15.273606261389915</v>
      </c>
      <c r="AO1225" s="170">
        <v>13.648594245940016</v>
      </c>
      <c r="AP1225" s="170">
        <v>15.670623284112439</v>
      </c>
      <c r="AQ1225" s="170">
        <v>129.29304989811575</v>
      </c>
      <c r="AR1225" s="170">
        <v>140.35637506515212</v>
      </c>
      <c r="AS1225" s="170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62">
        <v>1223</v>
      </c>
      <c r="B1226" s="3" t="s">
        <v>262</v>
      </c>
      <c r="C1226" s="3" t="s">
        <v>1</v>
      </c>
      <c r="D1226" s="6">
        <v>9900</v>
      </c>
      <c r="E1226" s="171">
        <v>-20.481929999999998</v>
      </c>
      <c r="F1226" s="171">
        <v>-9.1743120000000005</v>
      </c>
      <c r="G1226" s="171">
        <v>-5.7142860000000004</v>
      </c>
      <c r="H1226" s="6">
        <v>165607952400</v>
      </c>
      <c r="I1226" s="154">
        <v>16.728079999999999</v>
      </c>
      <c r="J1226" s="154">
        <v>61.72269</v>
      </c>
      <c r="K1226" s="6">
        <v>59</v>
      </c>
      <c r="L1226" s="6">
        <v>605660</v>
      </c>
      <c r="M1226" s="154">
        <v>11.742081772227516</v>
      </c>
      <c r="N1226" s="154">
        <v>0.823878033694185</v>
      </c>
      <c r="O1226" s="154">
        <v>0.45345229999999997</v>
      </c>
      <c r="P1226" s="172">
        <v>173097.95434699999</v>
      </c>
      <c r="Q1226" s="168">
        <v>-4.3935620640272233E-2</v>
      </c>
      <c r="R1226" s="172">
        <v>157411.50031900001</v>
      </c>
      <c r="S1226" s="168">
        <v>-9.0621833673171004E-2</v>
      </c>
      <c r="T1226" s="172">
        <v>159958.833285</v>
      </c>
      <c r="U1226" s="168">
        <v>1.618263570855831E-2</v>
      </c>
      <c r="V1226" s="172">
        <v>27112.105952000002</v>
      </c>
      <c r="W1226" s="173">
        <v>0.2185606204395989</v>
      </c>
      <c r="X1226" s="172">
        <v>27644.048957999999</v>
      </c>
      <c r="Y1226" s="173">
        <v>1.9620128622312327E-2</v>
      </c>
      <c r="Z1226" s="172">
        <v>17632.635644999998</v>
      </c>
      <c r="AA1226" s="173">
        <v>-0.36215437645225146</v>
      </c>
      <c r="AB1226" s="172">
        <v>1688.0787350000001</v>
      </c>
      <c r="AC1226" s="168">
        <v>8.7195606747230814E-2</v>
      </c>
      <c r="AD1226" s="172">
        <v>1415</v>
      </c>
      <c r="AE1226" s="168">
        <v>-0.16176895623295673</v>
      </c>
      <c r="AF1226" s="172">
        <v>975</v>
      </c>
      <c r="AG1226" s="168">
        <v>-0.31095406360424027</v>
      </c>
      <c r="AH1226" s="171">
        <v>11.157394994463701</v>
      </c>
      <c r="AI1226" s="171">
        <v>10.850597034323506</v>
      </c>
      <c r="AJ1226" s="171">
        <v>7.3591235409429592</v>
      </c>
      <c r="AK1226" s="171">
        <v>13.348688452940705</v>
      </c>
      <c r="AL1226" s="171">
        <v>11.978827460660028</v>
      </c>
      <c r="AM1226" s="171">
        <v>8.4085174729285637</v>
      </c>
      <c r="AN1226" s="170">
        <v>26.514264152420598</v>
      </c>
      <c r="AO1226" s="170">
        <v>25.875683431297315</v>
      </c>
      <c r="AP1226" s="170">
        <v>24.16368835732472</v>
      </c>
      <c r="AQ1226" s="170">
        <v>2.7726554555419771E-3</v>
      </c>
      <c r="AR1226" s="170">
        <v>0</v>
      </c>
      <c r="AS1226" s="170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62">
        <v>1224</v>
      </c>
      <c r="B1227" s="3" t="s">
        <v>263</v>
      </c>
      <c r="C1227" s="3" t="s">
        <v>1</v>
      </c>
      <c r="D1227" s="28">
        <v>1840</v>
      </c>
      <c r="E1227" s="25">
        <v>-3.1578949999999999</v>
      </c>
      <c r="F1227" s="25">
        <v>-30.038019999999999</v>
      </c>
      <c r="G1227" s="25">
        <v>-36.551720000000003</v>
      </c>
      <c r="H1227" s="28">
        <v>83582261280</v>
      </c>
      <c r="I1227" s="51">
        <v>45.425139999999999</v>
      </c>
      <c r="J1227" s="51">
        <v>86.19529</v>
      </c>
      <c r="K1227" s="28">
        <v>3574</v>
      </c>
      <c r="L1227" s="28">
        <v>6726515</v>
      </c>
      <c r="M1227" s="51" t="s">
        <v>4942</v>
      </c>
      <c r="N1227" s="51">
        <v>0.18629041100448127</v>
      </c>
      <c r="O1227" s="51">
        <v>0.34319909999999998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9">
        <v>20.086576815953261</v>
      </c>
      <c r="AO1227" s="49">
        <v>21.237300247784098</v>
      </c>
      <c r="AP1227" s="49">
        <v>12.656319556415518</v>
      </c>
      <c r="AQ1227" s="49">
        <v>89.518813969122476</v>
      </c>
      <c r="AR1227" s="49">
        <v>51.948413405206615</v>
      </c>
      <c r="AS1227" s="49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62">
        <v>1225</v>
      </c>
      <c r="B1228" s="3" t="s">
        <v>601</v>
      </c>
      <c r="C1228" s="3" t="s">
        <v>694</v>
      </c>
      <c r="D1228" s="28">
        <v>7500</v>
      </c>
      <c r="E1228" s="25">
        <v>-13.793100000000001</v>
      </c>
      <c r="F1228" s="25">
        <v>10.294119999999999</v>
      </c>
      <c r="G1228" s="25">
        <v>59.574469999999998</v>
      </c>
      <c r="H1228" s="28">
        <v>201350797500</v>
      </c>
      <c r="I1228" s="51">
        <v>26.846769999999999</v>
      </c>
      <c r="J1228" s="51">
        <v>38.870449999999998</v>
      </c>
      <c r="K1228" s="28">
        <v>39224.550000000003</v>
      </c>
      <c r="L1228" s="28">
        <v>305051500</v>
      </c>
      <c r="M1228" s="51">
        <v>2.7181776130556181</v>
      </c>
      <c r="N1228" s="51">
        <v>0.72530190584167109</v>
      </c>
      <c r="O1228" s="51">
        <v>0.47048879999999998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9">
        <v>8.4841849398887383</v>
      </c>
      <c r="AO1228" s="49">
        <v>7.1751679249432048</v>
      </c>
      <c r="AP1228" s="49">
        <v>8.7488136473884648</v>
      </c>
      <c r="AQ1228" s="49">
        <v>270.16777205484362</v>
      </c>
      <c r="AR1228" s="49">
        <v>415.58483404728355</v>
      </c>
      <c r="AS1228" s="49">
        <v>304.03985630980668</v>
      </c>
      <c r="AT1228" s="28">
        <v>223.46368715083798</v>
      </c>
      <c r="AU1228" s="28" t="s">
        <v>4748</v>
      </c>
      <c r="AV1228" s="28">
        <v>300</v>
      </c>
    </row>
    <row r="1229" spans="1:48" x14ac:dyDescent="0.25">
      <c r="A1229" s="162">
        <v>1226</v>
      </c>
      <c r="B1229" s="3" t="s">
        <v>264</v>
      </c>
      <c r="C1229" s="3" t="s">
        <v>1</v>
      </c>
      <c r="D1229" s="28">
        <v>60900</v>
      </c>
      <c r="E1229" s="25">
        <v>1.1627909999999999</v>
      </c>
      <c r="F1229" s="25">
        <v>-4.84375</v>
      </c>
      <c r="G1229" s="25">
        <v>-4.84375</v>
      </c>
      <c r="H1229" s="28">
        <v>778789200000.00012</v>
      </c>
      <c r="I1229" s="51">
        <v>12.788</v>
      </c>
      <c r="J1229" s="51">
        <v>42.367530000000002</v>
      </c>
      <c r="K1229" s="28">
        <v>1302.5</v>
      </c>
      <c r="L1229" s="28">
        <v>76400000</v>
      </c>
      <c r="M1229" s="51">
        <v>11.099799589072187</v>
      </c>
      <c r="N1229" s="51">
        <v>2.135138005127891</v>
      </c>
      <c r="O1229" s="51">
        <v>0.51765229999999995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9">
        <v>53.532929536905684</v>
      </c>
      <c r="AO1229" s="49">
        <v>80.838043707696698</v>
      </c>
      <c r="AP1229" s="49">
        <v>82.895270623436858</v>
      </c>
      <c r="AQ1229" s="49">
        <v>0</v>
      </c>
      <c r="AR1229" s="49">
        <v>0</v>
      </c>
      <c r="AS1229" s="49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62">
        <v>1227</v>
      </c>
      <c r="B1230" s="3" t="s">
        <v>3612</v>
      </c>
      <c r="C1230" s="3" t="s">
        <v>2176</v>
      </c>
      <c r="D1230" s="6">
        <v>22000</v>
      </c>
      <c r="E1230" s="171">
        <v>10</v>
      </c>
      <c r="F1230" s="171">
        <v>15.78947</v>
      </c>
      <c r="G1230" s="171">
        <v>18.91892</v>
      </c>
      <c r="H1230" s="6">
        <v>329961676000</v>
      </c>
      <c r="I1230" s="154">
        <v>14.99826</v>
      </c>
      <c r="J1230" s="154">
        <v>99.946439999999996</v>
      </c>
      <c r="K1230" s="6">
        <v>12265.15</v>
      </c>
      <c r="L1230" s="6">
        <v>253605000</v>
      </c>
      <c r="M1230" s="154">
        <v>6.8259385665529013</v>
      </c>
      <c r="N1230" s="154">
        <v>1.1099104574221288</v>
      </c>
      <c r="O1230" s="154">
        <v>0.51851429999999998</v>
      </c>
      <c r="P1230" s="172" t="s">
        <v>4748</v>
      </c>
      <c r="Q1230" s="168" t="s">
        <v>2001</v>
      </c>
      <c r="R1230" s="172">
        <v>622634.14807500003</v>
      </c>
      <c r="S1230" s="168" t="s">
        <v>2001</v>
      </c>
      <c r="T1230" s="172">
        <v>679417.21868399996</v>
      </c>
      <c r="U1230" s="168">
        <v>9.11981310124996E-2</v>
      </c>
      <c r="V1230" s="172" t="s">
        <v>4748</v>
      </c>
      <c r="W1230" s="173" t="s">
        <v>2001</v>
      </c>
      <c r="X1230" s="172">
        <v>59096.701953000003</v>
      </c>
      <c r="Y1230" s="173" t="s">
        <v>2001</v>
      </c>
      <c r="Z1230" s="172">
        <v>58836.332194000002</v>
      </c>
      <c r="AA1230" s="173">
        <v>-4.4058255434808336E-3</v>
      </c>
      <c r="AB1230" s="172" t="s">
        <v>4748</v>
      </c>
      <c r="AC1230" s="168" t="s">
        <v>2001</v>
      </c>
      <c r="AD1230" s="172">
        <v>3309</v>
      </c>
      <c r="AE1230" s="168" t="s">
        <v>2001</v>
      </c>
      <c r="AF1230" s="172">
        <v>3223</v>
      </c>
      <c r="AG1230" s="168">
        <v>-2.5989724992444847E-2</v>
      </c>
      <c r="AH1230" s="171" t="s">
        <v>4748</v>
      </c>
      <c r="AI1230" s="171" t="s">
        <v>4748</v>
      </c>
      <c r="AJ1230" s="171">
        <v>8.7164976184495693</v>
      </c>
      <c r="AK1230" s="171" t="s">
        <v>4748</v>
      </c>
      <c r="AL1230" s="171" t="s">
        <v>4748</v>
      </c>
      <c r="AM1230" s="171">
        <v>16.886534311119924</v>
      </c>
      <c r="AN1230" s="170" t="s">
        <v>4748</v>
      </c>
      <c r="AO1230" s="170">
        <v>23.270811314953278</v>
      </c>
      <c r="AP1230" s="170">
        <v>20.640046921039623</v>
      </c>
      <c r="AQ1230" s="170" t="s">
        <v>4748</v>
      </c>
      <c r="AR1230" s="170">
        <v>84.876816359021461</v>
      </c>
      <c r="AS1230" s="170">
        <v>67.005893876223979</v>
      </c>
      <c r="AT1230" s="6" t="s">
        <v>4748</v>
      </c>
      <c r="AU1230" s="6">
        <v>1800</v>
      </c>
      <c r="AV1230" s="6">
        <v>1800</v>
      </c>
    </row>
    <row r="1231" spans="1:48" x14ac:dyDescent="0.25">
      <c r="A1231" s="162">
        <v>1228</v>
      </c>
      <c r="B1231" s="3" t="s">
        <v>3615</v>
      </c>
      <c r="C1231" s="3" t="s">
        <v>2176</v>
      </c>
      <c r="D1231" s="28">
        <v>38500</v>
      </c>
      <c r="E1231" s="25">
        <v>1.3157890000000001</v>
      </c>
      <c r="F1231" s="25">
        <v>-0.77319590000000005</v>
      </c>
      <c r="G1231" s="25">
        <v>-10.04673</v>
      </c>
      <c r="H1231" s="28">
        <v>316855000000</v>
      </c>
      <c r="I1231" s="51">
        <v>8.23</v>
      </c>
      <c r="J1231" s="51">
        <v>79.796539999999993</v>
      </c>
      <c r="K1231" s="28">
        <v>690</v>
      </c>
      <c r="L1231" s="28">
        <v>26517500</v>
      </c>
      <c r="M1231" s="51">
        <v>12.331838565022421</v>
      </c>
      <c r="N1231" s="51">
        <v>3.8008480975280921</v>
      </c>
      <c r="O1231" s="51" t="s">
        <v>4942</v>
      </c>
      <c r="P1231" s="30" t="s">
        <v>4748</v>
      </c>
      <c r="Q1231" s="27" t="s">
        <v>2001</v>
      </c>
      <c r="R1231" s="30">
        <v>59821.554601999997</v>
      </c>
      <c r="S1231" s="27" t="s">
        <v>2001</v>
      </c>
      <c r="T1231" s="30">
        <v>63101.50462</v>
      </c>
      <c r="U1231" s="27">
        <v>5.4828899713855739E-2</v>
      </c>
      <c r="V1231" s="30" t="s">
        <v>4748</v>
      </c>
      <c r="W1231" s="32" t="s">
        <v>2001</v>
      </c>
      <c r="X1231" s="30">
        <v>31143.692505999999</v>
      </c>
      <c r="Y1231" s="32" t="s">
        <v>2001</v>
      </c>
      <c r="Z1231" s="30">
        <v>30666.175991</v>
      </c>
      <c r="AA1231" s="32">
        <v>-1.5332687827816282E-2</v>
      </c>
      <c r="AB1231" s="30" t="s">
        <v>4748</v>
      </c>
      <c r="AC1231" s="27" t="s">
        <v>2001</v>
      </c>
      <c r="AD1231" s="30">
        <v>3595</v>
      </c>
      <c r="AE1231" s="27" t="s">
        <v>2001</v>
      </c>
      <c r="AF1231" s="30">
        <v>3540</v>
      </c>
      <c r="AG1231" s="27">
        <v>-1.5299026425591099E-2</v>
      </c>
      <c r="AH1231" s="25" t="s">
        <v>4748</v>
      </c>
      <c r="AI1231" s="25" t="s">
        <v>4748</v>
      </c>
      <c r="AJ1231" s="25">
        <v>29.583009068750449</v>
      </c>
      <c r="AK1231" s="25" t="s">
        <v>4748</v>
      </c>
      <c r="AL1231" s="25" t="s">
        <v>4748</v>
      </c>
      <c r="AM1231" s="25">
        <v>29.760217167894371</v>
      </c>
      <c r="AN1231" s="49" t="s">
        <v>4748</v>
      </c>
      <c r="AO1231" s="49">
        <v>62.059179026682834</v>
      </c>
      <c r="AP1231" s="49">
        <v>57.280894396524133</v>
      </c>
      <c r="AQ1231" s="49" t="s">
        <v>4748</v>
      </c>
      <c r="AR1231" s="49">
        <v>0</v>
      </c>
      <c r="AS1231" s="49">
        <v>0</v>
      </c>
      <c r="AT1231" s="28" t="s">
        <v>4748</v>
      </c>
      <c r="AU1231" s="28" t="s">
        <v>4748</v>
      </c>
      <c r="AV1231" s="28" t="s">
        <v>4748</v>
      </c>
    </row>
    <row r="1232" spans="1:48" x14ac:dyDescent="0.25">
      <c r="A1232" s="162">
        <v>1229</v>
      </c>
      <c r="B1232" s="3" t="s">
        <v>265</v>
      </c>
      <c r="C1232" s="3" t="s">
        <v>1</v>
      </c>
      <c r="D1232" s="6">
        <v>8390</v>
      </c>
      <c r="E1232" s="171">
        <v>-8.3060109999999998</v>
      </c>
      <c r="F1232" s="171">
        <v>10.686019999999999</v>
      </c>
      <c r="G1232" s="171">
        <v>-7.903403</v>
      </c>
      <c r="H1232" s="6">
        <v>839000000000</v>
      </c>
      <c r="I1232" s="154">
        <v>100</v>
      </c>
      <c r="J1232" s="154">
        <v>37.895240000000001</v>
      </c>
      <c r="K1232" s="6">
        <v>111134.5</v>
      </c>
      <c r="L1232" s="6">
        <v>974250000</v>
      </c>
      <c r="M1232" s="154">
        <v>8.7598893682562302</v>
      </c>
      <c r="N1232" s="154">
        <v>0.69973032565062832</v>
      </c>
      <c r="O1232" s="154">
        <v>0.54795680000000002</v>
      </c>
      <c r="P1232" s="172">
        <v>1626759.735625</v>
      </c>
      <c r="Q1232" s="168">
        <v>-6.8304297930126379E-2</v>
      </c>
      <c r="R1232" s="172">
        <v>1449677.719209</v>
      </c>
      <c r="S1232" s="168">
        <v>-0.1088556672125679</v>
      </c>
      <c r="T1232" s="172">
        <v>1354300.3625940001</v>
      </c>
      <c r="U1232" s="168">
        <v>-6.5792110447169941E-2</v>
      </c>
      <c r="V1232" s="172">
        <v>117957.239147</v>
      </c>
      <c r="W1232" s="173">
        <v>1.1271255757667742E-2</v>
      </c>
      <c r="X1232" s="172">
        <v>121993.46591499999</v>
      </c>
      <c r="Y1232" s="173">
        <v>3.4217711411251184E-2</v>
      </c>
      <c r="Z1232" s="172">
        <v>130735.16948700001</v>
      </c>
      <c r="AA1232" s="173">
        <v>7.1657145785913409E-2</v>
      </c>
      <c r="AB1232" s="172">
        <v>1091</v>
      </c>
      <c r="AC1232" s="168">
        <v>5.5299539170508005E-3</v>
      </c>
      <c r="AD1232" s="172">
        <v>1119</v>
      </c>
      <c r="AE1232" s="168">
        <v>2.5664527956003713E-2</v>
      </c>
      <c r="AF1232" s="172">
        <v>1189</v>
      </c>
      <c r="AG1232" s="168">
        <v>6.2555853440571935E-2</v>
      </c>
      <c r="AH1232" s="171">
        <v>1.7306918376708669</v>
      </c>
      <c r="AI1232" s="171">
        <v>1.6642116932938906</v>
      </c>
      <c r="AJ1232" s="171">
        <v>1.7264365724103954</v>
      </c>
      <c r="AK1232" s="171">
        <v>9.271581531687568</v>
      </c>
      <c r="AL1232" s="171">
        <v>9.4298052373564083</v>
      </c>
      <c r="AM1232" s="171">
        <v>9.9053956239371015</v>
      </c>
      <c r="AN1232" s="170">
        <v>26.117503909682494</v>
      </c>
      <c r="AO1232" s="170">
        <v>28.110450087923933</v>
      </c>
      <c r="AP1232" s="170">
        <v>31.407976353803612</v>
      </c>
      <c r="AQ1232" s="170">
        <v>197.54320339346901</v>
      </c>
      <c r="AR1232" s="170">
        <v>192.48892592220665</v>
      </c>
      <c r="AS1232" s="170">
        <v>171.40543640937699</v>
      </c>
      <c r="AT1232" s="6">
        <v>1000</v>
      </c>
      <c r="AU1232" s="6">
        <v>1050</v>
      </c>
      <c r="AV1232" s="6">
        <v>1050</v>
      </c>
    </row>
    <row r="1233" spans="1:48" x14ac:dyDescent="0.25">
      <c r="A1233" s="162">
        <v>1230</v>
      </c>
      <c r="B1233" s="3" t="s">
        <v>2042</v>
      </c>
      <c r="C1233" s="3" t="s">
        <v>1</v>
      </c>
      <c r="D1233" s="6">
        <v>2910</v>
      </c>
      <c r="E1233" s="171">
        <v>-10.461539999999999</v>
      </c>
      <c r="F1233" s="171">
        <v>0.34482760000000001</v>
      </c>
      <c r="G1233" s="171">
        <v>-71.122140000000002</v>
      </c>
      <c r="H1233" s="6">
        <v>48800700000</v>
      </c>
      <c r="I1233" s="154">
        <v>16.77</v>
      </c>
      <c r="J1233" s="154">
        <v>57.226970000000001</v>
      </c>
      <c r="K1233" s="6">
        <v>500275.5</v>
      </c>
      <c r="L1233" s="6">
        <v>1585500000</v>
      </c>
      <c r="M1233" s="154">
        <v>3.3871428819153926</v>
      </c>
      <c r="N1233" s="154">
        <v>0.2510585757322169</v>
      </c>
      <c r="O1233" s="154">
        <v>0.8282813</v>
      </c>
      <c r="P1233" s="172">
        <v>110586.86382100001</v>
      </c>
      <c r="Q1233" s="168" t="s">
        <v>2001</v>
      </c>
      <c r="R1233" s="172">
        <v>221797.566406</v>
      </c>
      <c r="S1233" s="168">
        <v>1.0056411651659616</v>
      </c>
      <c r="T1233" s="172">
        <v>301235.20903000003</v>
      </c>
      <c r="U1233" s="168">
        <v>0.35815380624415682</v>
      </c>
      <c r="V1233" s="172">
        <v>2479.1647290000001</v>
      </c>
      <c r="W1233" s="173" t="s">
        <v>2001</v>
      </c>
      <c r="X1233" s="172">
        <v>18140.133029000001</v>
      </c>
      <c r="Y1233" s="173">
        <v>6.3170341675186039</v>
      </c>
      <c r="Z1233" s="172">
        <v>28981.860503</v>
      </c>
      <c r="AA1233" s="173">
        <v>0.59766526831240463</v>
      </c>
      <c r="AB1233" s="172">
        <v>438</v>
      </c>
      <c r="AC1233" s="168" t="s">
        <v>2001</v>
      </c>
      <c r="AD1233" s="172">
        <v>1602</v>
      </c>
      <c r="AE1233" s="168">
        <v>2.6575342465753424</v>
      </c>
      <c r="AF1233" s="172">
        <v>2247</v>
      </c>
      <c r="AG1233" s="168">
        <v>0.40262172284644193</v>
      </c>
      <c r="AH1233" s="171" t="s">
        <v>4748</v>
      </c>
      <c r="AI1233" s="171">
        <v>9.4540331524538317</v>
      </c>
      <c r="AJ1233" s="171">
        <v>11.961792355746995</v>
      </c>
      <c r="AK1233" s="171" t="s">
        <v>4748</v>
      </c>
      <c r="AL1233" s="171">
        <v>13.811585845088592</v>
      </c>
      <c r="AM1233" s="171">
        <v>17.513664132156361</v>
      </c>
      <c r="AN1233" s="170">
        <v>6.9428155928425994</v>
      </c>
      <c r="AO1233" s="170">
        <v>13.280142177521748</v>
      </c>
      <c r="AP1233" s="170">
        <v>16.236235292843592</v>
      </c>
      <c r="AQ1233" s="170">
        <v>41.129866711876559</v>
      </c>
      <c r="AR1233" s="170">
        <v>31.595564641382996</v>
      </c>
      <c r="AS1233" s="170">
        <v>30.750778780703047</v>
      </c>
      <c r="AT1233" s="6" t="s">
        <v>4748</v>
      </c>
      <c r="AU1233" s="6" t="s">
        <v>4748</v>
      </c>
      <c r="AV1233" s="6">
        <v>0</v>
      </c>
    </row>
    <row r="1234" spans="1:48" x14ac:dyDescent="0.25">
      <c r="A1234" s="162">
        <v>1231</v>
      </c>
      <c r="B1234" s="3" t="s">
        <v>266</v>
      </c>
      <c r="C1234" s="3" t="s">
        <v>1</v>
      </c>
      <c r="D1234" s="28">
        <v>12000</v>
      </c>
      <c r="E1234" s="25">
        <v>10.599080000000001</v>
      </c>
      <c r="F1234" s="25">
        <v>20</v>
      </c>
      <c r="G1234" s="25">
        <v>-16.083919999999999</v>
      </c>
      <c r="H1234" s="28">
        <v>979619124000.00012</v>
      </c>
      <c r="I1234" s="51">
        <v>81.634929999999997</v>
      </c>
      <c r="J1234" s="51">
        <v>73.242419999999996</v>
      </c>
      <c r="K1234" s="28">
        <v>392495.5</v>
      </c>
      <c r="L1234" s="28">
        <v>4460450000</v>
      </c>
      <c r="M1234" s="51">
        <v>9.2152019546641313</v>
      </c>
      <c r="N1234" s="51">
        <v>0.57007904963409406</v>
      </c>
      <c r="O1234" s="51">
        <v>0.80120130000000001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9">
        <v>14.497159033063433</v>
      </c>
      <c r="AO1234" s="49">
        <v>19.957939329761299</v>
      </c>
      <c r="AP1234" s="49">
        <v>12.97408551382947</v>
      </c>
      <c r="AQ1234" s="49">
        <v>53.795994395957614</v>
      </c>
      <c r="AR1234" s="49">
        <v>32.212027576316842</v>
      </c>
      <c r="AS1234" s="49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62">
        <v>1232</v>
      </c>
      <c r="B1235" s="3" t="s">
        <v>3618</v>
      </c>
      <c r="C1235" s="3" t="s">
        <v>1</v>
      </c>
      <c r="D1235" s="28">
        <v>29000</v>
      </c>
      <c r="E1235" s="25">
        <v>-1.6949149999999999</v>
      </c>
      <c r="F1235" s="25">
        <v>47.959180000000003</v>
      </c>
      <c r="G1235" s="25">
        <v>71.597629999999995</v>
      </c>
      <c r="H1235" s="28">
        <v>2354800000000</v>
      </c>
      <c r="I1235" s="51">
        <v>81.2</v>
      </c>
      <c r="J1235" s="51">
        <v>50.40117</v>
      </c>
      <c r="K1235" s="28">
        <v>213089</v>
      </c>
      <c r="L1235" s="28">
        <v>6224000000</v>
      </c>
      <c r="M1235" s="51">
        <v>12.246621621621621</v>
      </c>
      <c r="N1235" s="51">
        <v>2.1233256821572453</v>
      </c>
      <c r="O1235" s="51">
        <v>0.82672809999999997</v>
      </c>
      <c r="P1235" s="30" t="s">
        <v>4748</v>
      </c>
      <c r="Q1235" s="27" t="s">
        <v>2001</v>
      </c>
      <c r="R1235" s="30">
        <v>150556.03107999999</v>
      </c>
      <c r="S1235" s="27" t="s">
        <v>2001</v>
      </c>
      <c r="T1235" s="30">
        <v>197002.26457699999</v>
      </c>
      <c r="U1235" s="27">
        <v>0.30849799349665491</v>
      </c>
      <c r="V1235" s="30" t="s">
        <v>4748</v>
      </c>
      <c r="W1235" s="32" t="s">
        <v>2001</v>
      </c>
      <c r="X1235" s="30">
        <v>57773.689250000003</v>
      </c>
      <c r="Y1235" s="32" t="s">
        <v>2001</v>
      </c>
      <c r="Z1235" s="30">
        <v>75894.165978999998</v>
      </c>
      <c r="AA1235" s="32">
        <v>0.31364583020808201</v>
      </c>
      <c r="AB1235" s="30" t="s">
        <v>4748</v>
      </c>
      <c r="AC1235" s="27" t="s">
        <v>2001</v>
      </c>
      <c r="AD1235" s="30">
        <v>1124.0743500000001</v>
      </c>
      <c r="AE1235" s="27" t="s">
        <v>2001</v>
      </c>
      <c r="AF1235" s="30">
        <v>1625.1982559999999</v>
      </c>
      <c r="AG1235" s="27">
        <v>0.44581028470225281</v>
      </c>
      <c r="AH1235" s="25" t="s">
        <v>4748</v>
      </c>
      <c r="AI1235" s="25" t="s">
        <v>4748</v>
      </c>
      <c r="AJ1235" s="25">
        <v>4.3160928049163498</v>
      </c>
      <c r="AK1235" s="25" t="s">
        <v>4748</v>
      </c>
      <c r="AL1235" s="25" t="s">
        <v>4748</v>
      </c>
      <c r="AM1235" s="25">
        <v>13.218002081823341</v>
      </c>
      <c r="AN1235" s="49" t="s">
        <v>4748</v>
      </c>
      <c r="AO1235" s="49">
        <v>67.015860221094243</v>
      </c>
      <c r="AP1235" s="49">
        <v>68.364463203599044</v>
      </c>
      <c r="AQ1235" s="49" t="s">
        <v>4748</v>
      </c>
      <c r="AR1235" s="49">
        <v>238.33131815432077</v>
      </c>
      <c r="AS1235" s="49">
        <v>116.8276184098909</v>
      </c>
      <c r="AT1235" s="28" t="s">
        <v>4748</v>
      </c>
      <c r="AU1235" s="28">
        <v>713.69800000000009</v>
      </c>
      <c r="AV1235" s="28">
        <v>820.80719999999997</v>
      </c>
    </row>
    <row r="1236" spans="1:48" x14ac:dyDescent="0.25">
      <c r="A1236" s="162">
        <v>1233</v>
      </c>
      <c r="B1236" s="3" t="s">
        <v>602</v>
      </c>
      <c r="C1236" s="3" t="s">
        <v>694</v>
      </c>
      <c r="D1236" s="6">
        <v>6800</v>
      </c>
      <c r="E1236" s="171">
        <v>9.6774190000000004</v>
      </c>
      <c r="F1236" s="171">
        <v>15.254239999999999</v>
      </c>
      <c r="G1236" s="171">
        <v>21.428570000000001</v>
      </c>
      <c r="H1236" s="6">
        <v>200185859600</v>
      </c>
      <c r="I1236" s="154">
        <v>29.4391</v>
      </c>
      <c r="J1236" s="154">
        <v>27.7546</v>
      </c>
      <c r="K1236" s="6">
        <v>30410</v>
      </c>
      <c r="L1236" s="6">
        <v>195172000</v>
      </c>
      <c r="M1236" s="154">
        <v>3.4996435826592251</v>
      </c>
      <c r="N1236" s="154">
        <v>0.54952540247000126</v>
      </c>
      <c r="O1236" s="154">
        <v>0.47518729999999998</v>
      </c>
      <c r="P1236" s="172">
        <v>2425926.6918990002</v>
      </c>
      <c r="Q1236" s="168">
        <v>-7.2833657612823011E-2</v>
      </c>
      <c r="R1236" s="172">
        <v>2078963.6396560001</v>
      </c>
      <c r="S1236" s="168">
        <v>-0.14302289240710719</v>
      </c>
      <c r="T1236" s="172">
        <v>2246199.5968160001</v>
      </c>
      <c r="U1236" s="168">
        <v>8.044198271195932E-2</v>
      </c>
      <c r="V1236" s="172">
        <v>18814.930532999999</v>
      </c>
      <c r="W1236" s="173">
        <v>-0.33592256195287196</v>
      </c>
      <c r="X1236" s="172">
        <v>19083.560104</v>
      </c>
      <c r="Y1236" s="173">
        <v>1.4277468127179338E-2</v>
      </c>
      <c r="Z1236" s="172">
        <v>23752.086513999999</v>
      </c>
      <c r="AA1236" s="173">
        <v>0.24463603146152244</v>
      </c>
      <c r="AB1236" s="172">
        <v>420.10869565217388</v>
      </c>
      <c r="AC1236" s="168">
        <v>-0.56352343308865049</v>
      </c>
      <c r="AD1236" s="172">
        <v>648</v>
      </c>
      <c r="AE1236" s="168">
        <v>0.54245795601552405</v>
      </c>
      <c r="AF1236" s="172">
        <v>807</v>
      </c>
      <c r="AG1236" s="168">
        <v>0.24537037037037038</v>
      </c>
      <c r="AH1236" s="171">
        <v>1.8189643309052064</v>
      </c>
      <c r="AI1236" s="171">
        <v>1.9439560220192824</v>
      </c>
      <c r="AJ1236" s="171">
        <v>2.3842042683309592</v>
      </c>
      <c r="AK1236" s="171">
        <v>4.0341772134942131</v>
      </c>
      <c r="AL1236" s="171">
        <v>5.9896200282700551</v>
      </c>
      <c r="AM1236" s="171">
        <v>7.1780183682141496</v>
      </c>
      <c r="AN1236" s="170">
        <v>8.7588553096660036</v>
      </c>
      <c r="AO1236" s="170">
        <v>9.7402520501756573</v>
      </c>
      <c r="AP1236" s="170">
        <v>9.4663089943301308</v>
      </c>
      <c r="AQ1236" s="170">
        <v>113.31598225674801</v>
      </c>
      <c r="AR1236" s="170">
        <v>113.2926127615624</v>
      </c>
      <c r="AS1236" s="170">
        <v>126.26374625301497</v>
      </c>
      <c r="AT1236" s="6">
        <v>326.08695652173913</v>
      </c>
      <c r="AU1236" s="6">
        <v>200</v>
      </c>
      <c r="AV1236" s="6">
        <v>500</v>
      </c>
    </row>
    <row r="1237" spans="1:48" x14ac:dyDescent="0.25">
      <c r="A1237" s="162">
        <v>1234</v>
      </c>
      <c r="B1237" s="3" t="s">
        <v>3621</v>
      </c>
      <c r="C1237" s="3" t="s">
        <v>2176</v>
      </c>
      <c r="D1237" s="28">
        <v>12000</v>
      </c>
      <c r="E1237" s="25">
        <v>-17.808219999999999</v>
      </c>
      <c r="F1237" s="25">
        <v>13.207549999999999</v>
      </c>
      <c r="G1237" s="25">
        <v>-6.9767440000000001</v>
      </c>
      <c r="H1237" s="28">
        <v>146704716000</v>
      </c>
      <c r="I1237" s="51">
        <v>12.225389999999999</v>
      </c>
      <c r="J1237" s="51">
        <v>6.1316560000000004</v>
      </c>
      <c r="K1237" s="28">
        <v>3525.45</v>
      </c>
      <c r="L1237" s="28">
        <v>50633000</v>
      </c>
      <c r="M1237" s="51">
        <v>4.8543689320388346</v>
      </c>
      <c r="N1237" s="51">
        <v>0.52805473571666428</v>
      </c>
      <c r="O1237" s="51">
        <v>0.60439430000000005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9">
        <v>7.0990737469934455</v>
      </c>
      <c r="AO1237" s="49">
        <v>5.7183784065486627</v>
      </c>
      <c r="AP1237" s="49">
        <v>7.7227148547875046</v>
      </c>
      <c r="AQ1237" s="49">
        <v>68.701508998038662</v>
      </c>
      <c r="AR1237" s="49">
        <v>23.756049456324323</v>
      </c>
      <c r="AS1237" s="49">
        <v>0</v>
      </c>
      <c r="AT1237" s="28">
        <v>1400</v>
      </c>
      <c r="AU1237" s="28">
        <v>1500</v>
      </c>
      <c r="AV1237" s="28" t="s">
        <v>4748</v>
      </c>
    </row>
    <row r="1238" spans="1:48" x14ac:dyDescent="0.25">
      <c r="A1238" s="162">
        <v>1235</v>
      </c>
      <c r="B1238" s="3" t="s">
        <v>4930</v>
      </c>
      <c r="C1238" s="3" t="s">
        <v>694</v>
      </c>
      <c r="D1238" s="6">
        <v>11800</v>
      </c>
      <c r="E1238" s="171">
        <v>-5.6</v>
      </c>
      <c r="F1238" s="171">
        <v>-1.6666669999999999</v>
      </c>
      <c r="G1238" s="171" t="s">
        <v>4942</v>
      </c>
      <c r="H1238" s="6">
        <v>94577472000.000015</v>
      </c>
      <c r="I1238" s="154">
        <v>8.0150399999999991</v>
      </c>
      <c r="J1238" s="154">
        <v>99.750470000000007</v>
      </c>
      <c r="K1238" s="6">
        <v>21060</v>
      </c>
      <c r="L1238" s="6">
        <v>255290500</v>
      </c>
      <c r="M1238" s="154">
        <v>4.5843045843045847</v>
      </c>
      <c r="N1238" s="154">
        <v>0.89792719103588536</v>
      </c>
      <c r="O1238" s="154" t="s">
        <v>4942</v>
      </c>
      <c r="P1238" s="172" t="s">
        <v>2001</v>
      </c>
      <c r="Q1238" s="168" t="s">
        <v>2001</v>
      </c>
      <c r="R1238" s="172" t="s">
        <v>2001</v>
      </c>
      <c r="S1238" s="168" t="s">
        <v>2001</v>
      </c>
      <c r="T1238" s="172" t="s">
        <v>2001</v>
      </c>
      <c r="U1238" s="168" t="s">
        <v>2001</v>
      </c>
      <c r="V1238" s="172" t="s">
        <v>2001</v>
      </c>
      <c r="W1238" s="173" t="s">
        <v>2001</v>
      </c>
      <c r="X1238" s="172" t="s">
        <v>2001</v>
      </c>
      <c r="Y1238" s="173" t="s">
        <v>2001</v>
      </c>
      <c r="Z1238" s="172" t="s">
        <v>2001</v>
      </c>
      <c r="AA1238" s="173" t="s">
        <v>2001</v>
      </c>
      <c r="AB1238" s="172" t="s">
        <v>2001</v>
      </c>
      <c r="AC1238" s="168" t="s">
        <v>2001</v>
      </c>
      <c r="AD1238" s="172" t="s">
        <v>2001</v>
      </c>
      <c r="AE1238" s="168" t="s">
        <v>2001</v>
      </c>
      <c r="AF1238" s="172" t="s">
        <v>2001</v>
      </c>
      <c r="AG1238" s="168" t="s">
        <v>2001</v>
      </c>
      <c r="AH1238" s="171" t="s">
        <v>2001</v>
      </c>
      <c r="AI1238" s="171" t="s">
        <v>2001</v>
      </c>
      <c r="AJ1238" s="171" t="s">
        <v>2001</v>
      </c>
      <c r="AK1238" s="171" t="s">
        <v>2001</v>
      </c>
      <c r="AL1238" s="171" t="s">
        <v>2001</v>
      </c>
      <c r="AM1238" s="171" t="s">
        <v>2001</v>
      </c>
      <c r="AN1238" s="170" t="s">
        <v>2001</v>
      </c>
      <c r="AO1238" s="170" t="s">
        <v>2001</v>
      </c>
      <c r="AP1238" s="170" t="s">
        <v>2001</v>
      </c>
      <c r="AQ1238" s="170" t="s">
        <v>2001</v>
      </c>
      <c r="AR1238" s="170" t="s">
        <v>2001</v>
      </c>
      <c r="AS1238" s="170" t="s">
        <v>2001</v>
      </c>
      <c r="AT1238" s="6" t="s">
        <v>2001</v>
      </c>
      <c r="AU1238" s="6" t="s">
        <v>2001</v>
      </c>
      <c r="AV1238" s="6" t="s">
        <v>2001</v>
      </c>
    </row>
    <row r="1239" spans="1:48" x14ac:dyDescent="0.25">
      <c r="A1239" s="162">
        <v>1236</v>
      </c>
      <c r="B1239" s="3" t="s">
        <v>267</v>
      </c>
      <c r="C1239" s="3" t="s">
        <v>1</v>
      </c>
      <c r="D1239" s="6">
        <v>29950</v>
      </c>
      <c r="E1239" s="171">
        <v>-0.1666667</v>
      </c>
      <c r="F1239" s="171">
        <v>9.7069600000000005</v>
      </c>
      <c r="G1239" s="171">
        <v>30.217390000000002</v>
      </c>
      <c r="H1239" s="6">
        <v>254575000000</v>
      </c>
      <c r="I1239" s="154">
        <v>8.5</v>
      </c>
      <c r="J1239" s="154">
        <v>4.817412</v>
      </c>
      <c r="K1239" s="6">
        <v>369.5</v>
      </c>
      <c r="L1239" s="6">
        <v>10028400</v>
      </c>
      <c r="M1239" s="154">
        <v>19.639834266501094</v>
      </c>
      <c r="N1239" s="154">
        <v>1.7934734936939003</v>
      </c>
      <c r="O1239" s="154">
        <v>0.2016831</v>
      </c>
      <c r="P1239" s="172">
        <v>529099.70612600003</v>
      </c>
      <c r="Q1239" s="168">
        <v>0.13757846478847502</v>
      </c>
      <c r="R1239" s="172">
        <v>608922.85248600005</v>
      </c>
      <c r="S1239" s="168">
        <v>0.15086598128064521</v>
      </c>
      <c r="T1239" s="172">
        <v>689213.30486300006</v>
      </c>
      <c r="U1239" s="168">
        <v>0.13185652673274567</v>
      </c>
      <c r="V1239" s="172">
        <v>25892.661177999998</v>
      </c>
      <c r="W1239" s="173">
        <v>7.0289192253407462E-2</v>
      </c>
      <c r="X1239" s="172">
        <v>14629.228576</v>
      </c>
      <c r="Y1239" s="173">
        <v>-0.43500482721992695</v>
      </c>
      <c r="Z1239" s="172">
        <v>18721.231738999999</v>
      </c>
      <c r="AA1239" s="173">
        <v>0.27971421334636476</v>
      </c>
      <c r="AB1239" s="172">
        <v>3046</v>
      </c>
      <c r="AC1239" s="168">
        <v>7.0274068868587447E-2</v>
      </c>
      <c r="AD1239" s="172">
        <v>1721</v>
      </c>
      <c r="AE1239" s="168">
        <v>-0.43499671700590936</v>
      </c>
      <c r="AF1239" s="172">
        <v>2202</v>
      </c>
      <c r="AG1239" s="168">
        <v>0.27948866937826844</v>
      </c>
      <c r="AH1239" s="171">
        <v>6.8870758145835058</v>
      </c>
      <c r="AI1239" s="171">
        <v>3.8944024216090756</v>
      </c>
      <c r="AJ1239" s="171">
        <v>5.1071879028502751</v>
      </c>
      <c r="AK1239" s="171">
        <v>17.29894932278545</v>
      </c>
      <c r="AL1239" s="171">
        <v>10.052772442331039</v>
      </c>
      <c r="AM1239" s="171">
        <v>13.776415570707798</v>
      </c>
      <c r="AN1239" s="170">
        <v>33.936652177470648</v>
      </c>
      <c r="AO1239" s="170">
        <v>30.622077605846986</v>
      </c>
      <c r="AP1239" s="170">
        <v>33.190930592013402</v>
      </c>
      <c r="AQ1239" s="170">
        <v>37.266220128703296</v>
      </c>
      <c r="AR1239" s="170">
        <v>74.853071454816316</v>
      </c>
      <c r="AS1239" s="170">
        <v>80.282873640809086</v>
      </c>
      <c r="AT1239" s="6">
        <v>800</v>
      </c>
      <c r="AU1239" s="6" t="s">
        <v>4748</v>
      </c>
      <c r="AV1239" s="6">
        <v>900</v>
      </c>
    </row>
    <row r="1240" spans="1:48" x14ac:dyDescent="0.25">
      <c r="A1240" s="162">
        <v>1237</v>
      </c>
      <c r="B1240" s="3" t="s">
        <v>3624</v>
      </c>
      <c r="C1240" s="3" t="s">
        <v>2176</v>
      </c>
      <c r="D1240" s="28" t="s">
        <v>4942</v>
      </c>
      <c r="E1240" s="25" t="s">
        <v>4942</v>
      </c>
      <c r="F1240" s="25" t="s">
        <v>4942</v>
      </c>
      <c r="G1240" s="25" t="s">
        <v>4942</v>
      </c>
      <c r="H1240" s="28" t="s">
        <v>4942</v>
      </c>
      <c r="I1240" s="51">
        <v>1.6603399999999999</v>
      </c>
      <c r="J1240" s="51">
        <v>100</v>
      </c>
      <c r="K1240" s="28" t="s">
        <v>4942</v>
      </c>
      <c r="L1240" s="28" t="s">
        <v>4942</v>
      </c>
      <c r="M1240" s="51" t="s">
        <v>4942</v>
      </c>
      <c r="N1240" s="51" t="s">
        <v>4942</v>
      </c>
      <c r="O1240" s="51" t="s">
        <v>4942</v>
      </c>
      <c r="P1240" s="30" t="s">
        <v>4748</v>
      </c>
      <c r="Q1240" s="27" t="s">
        <v>2001</v>
      </c>
      <c r="R1240" s="30">
        <v>91969.976326000004</v>
      </c>
      <c r="S1240" s="27" t="s">
        <v>2001</v>
      </c>
      <c r="T1240" s="30">
        <v>75098.023925999994</v>
      </c>
      <c r="U1240" s="27">
        <v>-0.18345065502893135</v>
      </c>
      <c r="V1240" s="30" t="s">
        <v>4748</v>
      </c>
      <c r="W1240" s="32" t="s">
        <v>2001</v>
      </c>
      <c r="X1240" s="30">
        <v>100.74454799999999</v>
      </c>
      <c r="Y1240" s="32" t="s">
        <v>2001</v>
      </c>
      <c r="Z1240" s="30">
        <v>-4582.5436630000004</v>
      </c>
      <c r="AA1240" s="32">
        <v>-46.486765824786872</v>
      </c>
      <c r="AB1240" s="30" t="s">
        <v>4748</v>
      </c>
      <c r="AC1240" s="27" t="s">
        <v>2001</v>
      </c>
      <c r="AD1240" s="30">
        <v>61</v>
      </c>
      <c r="AE1240" s="27" t="s">
        <v>2001</v>
      </c>
      <c r="AF1240" s="30">
        <v>-2760</v>
      </c>
      <c r="AG1240" s="27">
        <v>-46.245901639344261</v>
      </c>
      <c r="AH1240" s="25" t="s">
        <v>4748</v>
      </c>
      <c r="AI1240" s="25" t="s">
        <v>4748</v>
      </c>
      <c r="AJ1240" s="25">
        <v>-2.2709868668832853</v>
      </c>
      <c r="AK1240" s="25" t="s">
        <v>4748</v>
      </c>
      <c r="AL1240" s="25" t="s">
        <v>4748</v>
      </c>
      <c r="AM1240" s="25">
        <v>-46.92630971658609</v>
      </c>
      <c r="AN1240" s="49" t="s">
        <v>4748</v>
      </c>
      <c r="AO1240" s="49">
        <v>25.040236931636073</v>
      </c>
      <c r="AP1240" s="49">
        <v>24.898837063176437</v>
      </c>
      <c r="AQ1240" s="49" t="s">
        <v>4748</v>
      </c>
      <c r="AR1240" s="49">
        <v>120.0905126825524</v>
      </c>
      <c r="AS1240" s="49">
        <v>156.6442766028342</v>
      </c>
      <c r="AT1240" s="28" t="s">
        <v>4748</v>
      </c>
      <c r="AU1240" s="28" t="s">
        <v>4748</v>
      </c>
      <c r="AV1240" s="28" t="s">
        <v>4748</v>
      </c>
    </row>
    <row r="1241" spans="1:48" x14ac:dyDescent="0.25">
      <c r="A1241" s="162">
        <v>1238</v>
      </c>
      <c r="B1241" s="3" t="s">
        <v>603</v>
      </c>
      <c r="C1241" s="3" t="s">
        <v>1</v>
      </c>
      <c r="D1241" s="28">
        <v>7300</v>
      </c>
      <c r="E1241" s="25">
        <v>0.27472530000000001</v>
      </c>
      <c r="F1241" s="25">
        <v>-2.013423</v>
      </c>
      <c r="G1241" s="25">
        <v>16.283180000000002</v>
      </c>
      <c r="H1241" s="28">
        <v>214910948799.99997</v>
      </c>
      <c r="I1241" s="51">
        <v>29.439859999999999</v>
      </c>
      <c r="J1241" s="51">
        <v>47.796790000000001</v>
      </c>
      <c r="K1241" s="28">
        <v>4567.5</v>
      </c>
      <c r="L1241" s="28">
        <v>31628690</v>
      </c>
      <c r="M1241" s="51">
        <v>4.3020863047541331</v>
      </c>
      <c r="N1241" s="51">
        <v>0.56951486086019831</v>
      </c>
      <c r="O1241" s="51">
        <v>0.56119889999999995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9">
        <v>19.067159696957624</v>
      </c>
      <c r="AO1241" s="49">
        <v>24.199464507364876</v>
      </c>
      <c r="AP1241" s="49">
        <v>23.390918253953362</v>
      </c>
      <c r="AQ1241" s="49">
        <v>0.55542397063196258</v>
      </c>
      <c r="AR1241" s="49">
        <v>0.29411485902125206</v>
      </c>
      <c r="AS1241" s="49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62">
        <v>1239</v>
      </c>
      <c r="B1242" s="3" t="s">
        <v>3627</v>
      </c>
      <c r="C1242" s="3" t="s">
        <v>2176</v>
      </c>
      <c r="D1242" s="28">
        <v>5500</v>
      </c>
      <c r="E1242" s="25">
        <v>-9.8360660000000006</v>
      </c>
      <c r="F1242" s="25">
        <v>-16.66667</v>
      </c>
      <c r="G1242" s="25">
        <v>-42.105260000000001</v>
      </c>
      <c r="H1242" s="28">
        <v>27500000000</v>
      </c>
      <c r="I1242" s="51">
        <v>5</v>
      </c>
      <c r="J1242" s="51">
        <v>41.860999999999997</v>
      </c>
      <c r="K1242" s="28">
        <v>30</v>
      </c>
      <c r="L1242" s="28">
        <v>189500</v>
      </c>
      <c r="M1242" s="51">
        <v>183.33333333333334</v>
      </c>
      <c r="N1242" s="51">
        <v>0.50637456511674017</v>
      </c>
      <c r="O1242" s="51" t="s">
        <v>4942</v>
      </c>
      <c r="P1242" s="30" t="s">
        <v>4748</v>
      </c>
      <c r="Q1242" s="27" t="s">
        <v>2001</v>
      </c>
      <c r="R1242" s="30">
        <v>76973.995374000006</v>
      </c>
      <c r="S1242" s="27" t="s">
        <v>2001</v>
      </c>
      <c r="T1242" s="30">
        <v>85300.894157000002</v>
      </c>
      <c r="U1242" s="27">
        <v>0.10817807679777301</v>
      </c>
      <c r="V1242" s="30" t="s">
        <v>4748</v>
      </c>
      <c r="W1242" s="32" t="s">
        <v>2001</v>
      </c>
      <c r="X1242" s="30">
        <v>-2478.5958220000002</v>
      </c>
      <c r="Y1242" s="32" t="s">
        <v>2001</v>
      </c>
      <c r="Z1242" s="30">
        <v>151.54931400000001</v>
      </c>
      <c r="AA1242" s="32">
        <v>-1.06114321369174</v>
      </c>
      <c r="AB1242" s="30" t="s">
        <v>4748</v>
      </c>
      <c r="AC1242" s="27" t="s">
        <v>2001</v>
      </c>
      <c r="AD1242" s="30">
        <v>-496</v>
      </c>
      <c r="AE1242" s="27" t="s">
        <v>2001</v>
      </c>
      <c r="AF1242" s="30">
        <v>30</v>
      </c>
      <c r="AG1242" s="27">
        <v>-1.060483870967742</v>
      </c>
      <c r="AH1242" s="25" t="s">
        <v>4748</v>
      </c>
      <c r="AI1242" s="25" t="s">
        <v>4748</v>
      </c>
      <c r="AJ1242" s="25">
        <v>0.12539775858505484</v>
      </c>
      <c r="AK1242" s="25" t="s">
        <v>4748</v>
      </c>
      <c r="AL1242" s="25" t="s">
        <v>4748</v>
      </c>
      <c r="AM1242" s="25">
        <v>0.27942759219080443</v>
      </c>
      <c r="AN1242" s="49" t="s">
        <v>4748</v>
      </c>
      <c r="AO1242" s="49">
        <v>-1.2669461163625551</v>
      </c>
      <c r="AP1242" s="49">
        <v>8.4560735714258364</v>
      </c>
      <c r="AQ1242" s="49" t="s">
        <v>4748</v>
      </c>
      <c r="AR1242" s="49">
        <v>7.2554730014949582</v>
      </c>
      <c r="AS1242" s="49">
        <v>2.6021589041753428</v>
      </c>
      <c r="AT1242" s="28" t="s">
        <v>4748</v>
      </c>
      <c r="AU1242" s="28" t="s">
        <v>4748</v>
      </c>
      <c r="AV1242" s="28">
        <v>0</v>
      </c>
    </row>
    <row r="1243" spans="1:48" x14ac:dyDescent="0.25">
      <c r="A1243" s="162">
        <v>1240</v>
      </c>
      <c r="B1243" s="3" t="s">
        <v>604</v>
      </c>
      <c r="C1243" s="3" t="s">
        <v>694</v>
      </c>
      <c r="D1243" s="28">
        <v>30000</v>
      </c>
      <c r="E1243" s="25">
        <v>-4.7619049999999996</v>
      </c>
      <c r="F1243" s="25">
        <v>-4.7619049999999996</v>
      </c>
      <c r="G1243" s="25">
        <v>13.63636</v>
      </c>
      <c r="H1243" s="28">
        <v>171088199999.99997</v>
      </c>
      <c r="I1243" s="51">
        <v>5.7029399999999999</v>
      </c>
      <c r="J1243" s="51">
        <v>46.719700000000003</v>
      </c>
      <c r="K1243" s="28">
        <v>1725</v>
      </c>
      <c r="L1243" s="28">
        <v>56910000</v>
      </c>
      <c r="M1243" s="51">
        <v>9.685280378290626</v>
      </c>
      <c r="N1243" s="51">
        <v>1.7464590311372288</v>
      </c>
      <c r="O1243" s="51" t="s">
        <v>4942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9">
        <v>42.114343718229719</v>
      </c>
      <c r="AO1243" s="49">
        <v>43.240882485336996</v>
      </c>
      <c r="AP1243" s="49">
        <v>60.222142712033452</v>
      </c>
      <c r="AQ1243" s="49">
        <v>0</v>
      </c>
      <c r="AR1243" s="49">
        <v>0</v>
      </c>
      <c r="AS1243" s="49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62">
        <v>1241</v>
      </c>
      <c r="B1244" s="3" t="s">
        <v>605</v>
      </c>
      <c r="C1244" s="3" t="s">
        <v>694</v>
      </c>
      <c r="D1244" s="28">
        <v>5500</v>
      </c>
      <c r="E1244" s="25">
        <v>-16.66667</v>
      </c>
      <c r="F1244" s="25">
        <v>-24.657530000000001</v>
      </c>
      <c r="G1244" s="25">
        <v>5.7692310000000004</v>
      </c>
      <c r="H1244" s="28">
        <v>92564966999.999985</v>
      </c>
      <c r="I1244" s="51">
        <v>16.829989999999999</v>
      </c>
      <c r="J1244" s="51">
        <v>28.338950000000001</v>
      </c>
      <c r="K1244" s="28">
        <v>9055</v>
      </c>
      <c r="L1244" s="28">
        <v>50907010</v>
      </c>
      <c r="M1244" s="51">
        <v>10.061726570399797</v>
      </c>
      <c r="N1244" s="51">
        <v>0.50232003009449722</v>
      </c>
      <c r="O1244" s="51">
        <v>0.24897169999999999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9">
        <v>19.648484188471237</v>
      </c>
      <c r="AO1244" s="49">
        <v>15.022133252193825</v>
      </c>
      <c r="AP1244" s="49">
        <v>12.970324402439093</v>
      </c>
      <c r="AQ1244" s="49">
        <v>88.967404880856094</v>
      </c>
      <c r="AR1244" s="49">
        <v>114.72026057594937</v>
      </c>
      <c r="AS1244" s="49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62">
        <v>1242</v>
      </c>
      <c r="B1245" s="3" t="s">
        <v>4787</v>
      </c>
      <c r="C1245" s="3" t="s">
        <v>1</v>
      </c>
      <c r="D1245" s="28">
        <v>4090</v>
      </c>
      <c r="E1245" s="25">
        <v>7.6315790000000003</v>
      </c>
      <c r="F1245" s="25">
        <v>44.01408</v>
      </c>
      <c r="G1245" s="25" t="s">
        <v>4942</v>
      </c>
      <c r="H1245" s="28">
        <v>111656959100</v>
      </c>
      <c r="I1245" s="51">
        <v>27.299989999999998</v>
      </c>
      <c r="J1245" s="51">
        <v>61.084859999999999</v>
      </c>
      <c r="K1245" s="28">
        <v>557291.5</v>
      </c>
      <c r="L1245" s="28">
        <v>2220850000</v>
      </c>
      <c r="M1245" s="51">
        <v>22.271836201263344</v>
      </c>
      <c r="N1245" s="51">
        <v>0.39269214828576327</v>
      </c>
      <c r="O1245" s="51" t="s">
        <v>4942</v>
      </c>
      <c r="P1245" s="30" t="s">
        <v>4748</v>
      </c>
      <c r="Q1245" s="27" t="s">
        <v>2001</v>
      </c>
      <c r="R1245" s="30">
        <v>81984.368702000007</v>
      </c>
      <c r="S1245" s="27" t="s">
        <v>2001</v>
      </c>
      <c r="T1245" s="30">
        <v>101380.48301900001</v>
      </c>
      <c r="U1245" s="27">
        <v>0.23658307826339134</v>
      </c>
      <c r="V1245" s="30" t="s">
        <v>4748</v>
      </c>
      <c r="W1245" s="32" t="s">
        <v>2001</v>
      </c>
      <c r="X1245" s="30">
        <v>9240.7520239999994</v>
      </c>
      <c r="Y1245" s="32" t="s">
        <v>2001</v>
      </c>
      <c r="Z1245" s="30">
        <v>14370.946481999999</v>
      </c>
      <c r="AA1245" s="32">
        <v>0.55517066627000744</v>
      </c>
      <c r="AB1245" s="30" t="s">
        <v>4748</v>
      </c>
      <c r="AC1245" s="27" t="s">
        <v>2001</v>
      </c>
      <c r="AD1245" s="30">
        <v>488.79047619047617</v>
      </c>
      <c r="AE1245" s="27" t="s">
        <v>2001</v>
      </c>
      <c r="AF1245" s="30">
        <v>509.47619047619048</v>
      </c>
      <c r="AG1245" s="27">
        <v>4.2320207314459457E-2</v>
      </c>
      <c r="AH1245" s="25" t="s">
        <v>4748</v>
      </c>
      <c r="AI1245" s="25" t="s">
        <v>4748</v>
      </c>
      <c r="AJ1245" s="25">
        <v>4.8161119542562645</v>
      </c>
      <c r="AK1245" s="25" t="s">
        <v>4748</v>
      </c>
      <c r="AL1245" s="25" t="s">
        <v>4748</v>
      </c>
      <c r="AM1245" s="25">
        <v>5.0900806355173325</v>
      </c>
      <c r="AN1245" s="49" t="s">
        <v>4748</v>
      </c>
      <c r="AO1245" s="49">
        <v>14.236164525976625</v>
      </c>
      <c r="AP1245" s="49">
        <v>11.215304454476804</v>
      </c>
      <c r="AQ1245" s="49" t="s">
        <v>4748</v>
      </c>
      <c r="AR1245" s="49">
        <v>0.18887874506443447</v>
      </c>
      <c r="AS1245" s="49">
        <v>1.5221813369934978</v>
      </c>
      <c r="AT1245" s="28" t="s">
        <v>4748</v>
      </c>
      <c r="AU1245" s="28" t="s">
        <v>4748</v>
      </c>
      <c r="AV1245" s="28" t="s">
        <v>4748</v>
      </c>
    </row>
    <row r="1246" spans="1:48" x14ac:dyDescent="0.25">
      <c r="A1246" s="162">
        <v>1243</v>
      </c>
      <c r="B1246" s="3" t="s">
        <v>3630</v>
      </c>
      <c r="C1246" s="3" t="s">
        <v>2176</v>
      </c>
      <c r="D1246" s="28">
        <v>5000</v>
      </c>
      <c r="E1246" s="25">
        <v>-3.8461539999999999</v>
      </c>
      <c r="F1246" s="25">
        <v>-1.9607840000000001</v>
      </c>
      <c r="G1246" s="25">
        <v>-31.50685</v>
      </c>
      <c r="H1246" s="28">
        <v>49962500000</v>
      </c>
      <c r="I1246" s="51">
        <v>9.9924999999999997</v>
      </c>
      <c r="J1246" s="51">
        <v>70.316820000000007</v>
      </c>
      <c r="K1246" s="28">
        <v>135</v>
      </c>
      <c r="L1246" s="28">
        <v>681500</v>
      </c>
      <c r="M1246" s="51">
        <v>3.0978934324659231</v>
      </c>
      <c r="N1246" s="51">
        <v>0.38753194340459379</v>
      </c>
      <c r="O1246" s="51" t="s">
        <v>4942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9">
        <v>1.68382755875226</v>
      </c>
      <c r="AO1246" s="49">
        <v>2.4434989677624808</v>
      </c>
      <c r="AP1246" s="49">
        <v>1.7988165232892706</v>
      </c>
      <c r="AQ1246" s="49">
        <v>825.54726992558847</v>
      </c>
      <c r="AR1246" s="49">
        <v>660.93246773917122</v>
      </c>
      <c r="AS1246" s="49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62">
        <v>1244</v>
      </c>
      <c r="B1247" s="3" t="s">
        <v>606</v>
      </c>
      <c r="C1247" s="3" t="s">
        <v>2176</v>
      </c>
      <c r="D1247" s="6" t="s">
        <v>4942</v>
      </c>
      <c r="E1247" s="171" t="s">
        <v>4942</v>
      </c>
      <c r="F1247" s="171" t="s">
        <v>4942</v>
      </c>
      <c r="G1247" s="171" t="s">
        <v>4942</v>
      </c>
      <c r="H1247" s="6" t="s">
        <v>4942</v>
      </c>
      <c r="I1247" s="154">
        <v>13.53923</v>
      </c>
      <c r="J1247" s="154">
        <v>34.796469999999999</v>
      </c>
      <c r="K1247" s="6" t="s">
        <v>4942</v>
      </c>
      <c r="L1247" s="6" t="s">
        <v>4942</v>
      </c>
      <c r="M1247" s="154" t="s">
        <v>4942</v>
      </c>
      <c r="N1247" s="154" t="s">
        <v>4942</v>
      </c>
      <c r="O1247" s="154" t="s">
        <v>4942</v>
      </c>
      <c r="P1247" s="172">
        <v>1055450.717928</v>
      </c>
      <c r="Q1247" s="168">
        <v>-0.29173943153796678</v>
      </c>
      <c r="R1247" s="172">
        <v>307487.11041899998</v>
      </c>
      <c r="S1247" s="168">
        <v>-0.70866748660454659</v>
      </c>
      <c r="T1247" s="172">
        <v>153897.74518299999</v>
      </c>
      <c r="U1247" s="168">
        <v>-0.49949854817234485</v>
      </c>
      <c r="V1247" s="172">
        <v>-134377.90213</v>
      </c>
      <c r="W1247" s="173">
        <v>-33.590827902039294</v>
      </c>
      <c r="X1247" s="172">
        <v>-133741.97004499999</v>
      </c>
      <c r="Y1247" s="173">
        <v>-4.7324156347134938E-3</v>
      </c>
      <c r="Z1247" s="172">
        <v>-142124.16669000001</v>
      </c>
      <c r="AA1247" s="173">
        <v>6.2674391906891086E-2</v>
      </c>
      <c r="AB1247" s="172">
        <v>-10668.456133</v>
      </c>
      <c r="AC1247" s="168">
        <v>-36.032502498625405</v>
      </c>
      <c r="AD1247" s="172">
        <v>-9920</v>
      </c>
      <c r="AE1247" s="168">
        <v>-7.0155992926179023E-2</v>
      </c>
      <c r="AF1247" s="172">
        <v>-10509</v>
      </c>
      <c r="AG1247" s="168">
        <v>5.9374999999999997E-2</v>
      </c>
      <c r="AH1247" s="171">
        <v>-12.368305943868979</v>
      </c>
      <c r="AI1247" s="171">
        <v>-14.020399808173572</v>
      </c>
      <c r="AJ1247" s="171">
        <v>-16.392959759022094</v>
      </c>
      <c r="AK1247" s="171">
        <v>-54.411517213211233</v>
      </c>
      <c r="AL1247" s="171">
        <v>-115.19606254608554</v>
      </c>
      <c r="AM1247" s="171" t="s">
        <v>4748</v>
      </c>
      <c r="AN1247" s="170">
        <v>3.8407985523550958</v>
      </c>
      <c r="AO1247" s="170">
        <v>6.3900904048385998</v>
      </c>
      <c r="AP1247" s="170">
        <v>15.409354485214111</v>
      </c>
      <c r="AQ1247" s="170">
        <v>381.82105121078337</v>
      </c>
      <c r="AR1247" s="170">
        <v>1389.0880289152205</v>
      </c>
      <c r="AS1247" s="170" t="s">
        <v>4748</v>
      </c>
      <c r="AT1247" s="6">
        <v>0</v>
      </c>
      <c r="AU1247" s="6">
        <v>0</v>
      </c>
      <c r="AV1247" s="6" t="s">
        <v>4748</v>
      </c>
    </row>
    <row r="1248" spans="1:48" x14ac:dyDescent="0.25">
      <c r="A1248" s="162">
        <v>1245</v>
      </c>
      <c r="B1248" s="3" t="s">
        <v>607</v>
      </c>
      <c r="C1248" s="3" t="s">
        <v>694</v>
      </c>
      <c r="D1248" s="28">
        <v>13200</v>
      </c>
      <c r="E1248" s="25">
        <v>26.923079999999999</v>
      </c>
      <c r="F1248" s="25">
        <v>50</v>
      </c>
      <c r="G1248" s="25">
        <v>-28.64865</v>
      </c>
      <c r="H1248" s="28">
        <v>150804324000</v>
      </c>
      <c r="I1248" s="51">
        <v>11.424569999999999</v>
      </c>
      <c r="J1248" s="51">
        <v>37.8872</v>
      </c>
      <c r="K1248" s="28">
        <v>16925</v>
      </c>
      <c r="L1248" s="28">
        <v>188485500</v>
      </c>
      <c r="M1248" s="51">
        <v>26.88769519970209</v>
      </c>
      <c r="N1248" s="51">
        <v>1.0363002939698345</v>
      </c>
      <c r="O1248" s="51" t="s">
        <v>4942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9">
        <v>18.085111764497618</v>
      </c>
      <c r="AO1248" s="49">
        <v>19.302366577140042</v>
      </c>
      <c r="AP1248" s="49">
        <v>19.796314018110671</v>
      </c>
      <c r="AQ1248" s="49">
        <v>0</v>
      </c>
      <c r="AR1248" s="49">
        <v>0</v>
      </c>
      <c r="AS1248" s="49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62">
        <v>1246</v>
      </c>
      <c r="B1249" s="3" t="s">
        <v>268</v>
      </c>
      <c r="C1249" s="3" t="s">
        <v>1</v>
      </c>
      <c r="D1249" s="6">
        <v>36700</v>
      </c>
      <c r="E1249" s="171">
        <v>1.9444440000000001</v>
      </c>
      <c r="F1249" s="171">
        <v>7.9411759999999996</v>
      </c>
      <c r="G1249" s="171">
        <v>-0.32099250000000001</v>
      </c>
      <c r="H1249" s="6">
        <v>484431522300</v>
      </c>
      <c r="I1249" s="154">
        <v>13.199769999999999</v>
      </c>
      <c r="J1249" s="154">
        <v>78.316839999999999</v>
      </c>
      <c r="K1249" s="6">
        <v>3151.5</v>
      </c>
      <c r="L1249" s="6">
        <v>113250000</v>
      </c>
      <c r="M1249" s="154">
        <v>6.4604817721944627</v>
      </c>
      <c r="N1249" s="154">
        <v>1.4132597711278436</v>
      </c>
      <c r="O1249" s="154">
        <v>0.4848171</v>
      </c>
      <c r="P1249" s="172">
        <v>699471.11247000005</v>
      </c>
      <c r="Q1249" s="168">
        <v>0.3322021525972767</v>
      </c>
      <c r="R1249" s="172">
        <v>829611.34053199994</v>
      </c>
      <c r="S1249" s="168">
        <v>0.18605518618552175</v>
      </c>
      <c r="T1249" s="172">
        <v>909853.60447100003</v>
      </c>
      <c r="U1249" s="168">
        <v>9.6722718240017796E-2</v>
      </c>
      <c r="V1249" s="172">
        <v>55945.179554000002</v>
      </c>
      <c r="W1249" s="173">
        <v>2.3051503156108448</v>
      </c>
      <c r="X1249" s="172">
        <v>86348.390541000001</v>
      </c>
      <c r="Y1249" s="173">
        <v>0.54344648152668618</v>
      </c>
      <c r="Z1249" s="172">
        <v>92851.753928000006</v>
      </c>
      <c r="AA1249" s="173">
        <v>7.5315397846495741E-2</v>
      </c>
      <c r="AB1249" s="172">
        <v>3857.5646049586776</v>
      </c>
      <c r="AC1249" s="168">
        <v>1.941506613811316</v>
      </c>
      <c r="AD1249" s="172">
        <v>6255.5763454545449</v>
      </c>
      <c r="AE1249" s="168">
        <v>0.6216387762925244</v>
      </c>
      <c r="AF1249" s="172">
        <v>6611.8181818181811</v>
      </c>
      <c r="AG1249" s="168">
        <v>5.6947884046286187E-2</v>
      </c>
      <c r="AH1249" s="171">
        <v>11.101170958808023</v>
      </c>
      <c r="AI1249" s="171">
        <v>13.328077065395865</v>
      </c>
      <c r="AJ1249" s="171">
        <v>11.946364363620161</v>
      </c>
      <c r="AK1249" s="171">
        <v>27.83870348681533</v>
      </c>
      <c r="AL1249" s="171">
        <v>34.538035851220869</v>
      </c>
      <c r="AM1249" s="171">
        <v>29.704707111793301</v>
      </c>
      <c r="AN1249" s="170">
        <v>21.489403583546395</v>
      </c>
      <c r="AO1249" s="170">
        <v>22.40438699943622</v>
      </c>
      <c r="AP1249" s="170">
        <v>24.870558902886941</v>
      </c>
      <c r="AQ1249" s="170">
        <v>103.15246479224388</v>
      </c>
      <c r="AR1249" s="170">
        <v>51.116288060207729</v>
      </c>
      <c r="AS1249" s="170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62">
        <v>1247</v>
      </c>
      <c r="B1250" s="3" t="s">
        <v>2043</v>
      </c>
      <c r="C1250" s="3" t="s">
        <v>1</v>
      </c>
      <c r="D1250" s="28">
        <v>36600</v>
      </c>
      <c r="E1250" s="25">
        <v>-3.6842109999999999</v>
      </c>
      <c r="F1250" s="25">
        <v>-6.1538459999999997</v>
      </c>
      <c r="G1250" s="25">
        <v>-2.52996</v>
      </c>
      <c r="H1250" s="28">
        <v>1610400000000</v>
      </c>
      <c r="I1250" s="51">
        <v>44</v>
      </c>
      <c r="J1250" s="51" t="s">
        <v>4942</v>
      </c>
      <c r="K1250" s="28">
        <v>417</v>
      </c>
      <c r="L1250" s="28">
        <v>15218300</v>
      </c>
      <c r="M1250" s="51">
        <v>6.6430881144353169</v>
      </c>
      <c r="N1250" s="51">
        <v>1.5334776302366633</v>
      </c>
      <c r="O1250" s="51">
        <v>0.72725050000000002</v>
      </c>
      <c r="P1250" s="30">
        <v>2002781.1680419999</v>
      </c>
      <c r="Q1250" s="27" t="s">
        <v>2001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2001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4748</v>
      </c>
      <c r="AC1250" s="27" t="s">
        <v>2001</v>
      </c>
      <c r="AD1250" s="30">
        <v>6451</v>
      </c>
      <c r="AE1250" s="27" t="s">
        <v>2001</v>
      </c>
      <c r="AF1250" s="30">
        <v>6140</v>
      </c>
      <c r="AG1250" s="27">
        <v>-4.8209579910091456E-2</v>
      </c>
      <c r="AH1250" s="25" t="s">
        <v>4748</v>
      </c>
      <c r="AI1250" s="25">
        <v>15.000142945576384</v>
      </c>
      <c r="AJ1250" s="25">
        <v>17.215661833175066</v>
      </c>
      <c r="AK1250" s="25" t="s">
        <v>4748</v>
      </c>
      <c r="AL1250" s="25">
        <v>23.369652109473162</v>
      </c>
      <c r="AM1250" s="25">
        <v>26.751045699413183</v>
      </c>
      <c r="AN1250" s="49">
        <v>21.703940126167808</v>
      </c>
      <c r="AO1250" s="49">
        <v>21.11749069898433</v>
      </c>
      <c r="AP1250" s="49">
        <v>21.272445181486788</v>
      </c>
      <c r="AQ1250" s="49">
        <v>83.954877631746257</v>
      </c>
      <c r="AR1250" s="49">
        <v>23.991792988580489</v>
      </c>
      <c r="AS1250" s="49">
        <v>35.203996758224513</v>
      </c>
      <c r="AT1250" s="28" t="s">
        <v>4748</v>
      </c>
      <c r="AU1250" s="28" t="s">
        <v>4748</v>
      </c>
      <c r="AV1250" s="28">
        <v>2500</v>
      </c>
    </row>
    <row r="1251" spans="1:48" x14ac:dyDescent="0.25">
      <c r="A1251" s="162">
        <v>1248</v>
      </c>
      <c r="B1251" s="3" t="s">
        <v>3953</v>
      </c>
      <c r="C1251" s="3" t="s">
        <v>2176</v>
      </c>
      <c r="D1251" s="28">
        <v>6000</v>
      </c>
      <c r="E1251" s="25">
        <v>0</v>
      </c>
      <c r="F1251" s="25" t="s">
        <v>4942</v>
      </c>
      <c r="G1251" s="25" t="s">
        <v>4942</v>
      </c>
      <c r="H1251" s="28">
        <v>197972466000</v>
      </c>
      <c r="I1251" s="51">
        <v>32.99541</v>
      </c>
      <c r="J1251" s="51">
        <v>96.790469999999999</v>
      </c>
      <c r="K1251" s="28" t="s">
        <v>4942</v>
      </c>
      <c r="L1251" s="28" t="s">
        <v>4942</v>
      </c>
      <c r="M1251" s="51">
        <v>16.666666666666668</v>
      </c>
      <c r="N1251" s="51">
        <v>0.56319577633569884</v>
      </c>
      <c r="O1251" s="51" t="s">
        <v>4942</v>
      </c>
      <c r="P1251" s="30" t="s">
        <v>4748</v>
      </c>
      <c r="Q1251" s="27" t="s">
        <v>2001</v>
      </c>
      <c r="R1251" s="30">
        <v>280641.01841900003</v>
      </c>
      <c r="S1251" s="27" t="s">
        <v>2001</v>
      </c>
      <c r="T1251" s="30">
        <v>305272.79458599997</v>
      </c>
      <c r="U1251" s="27">
        <v>8.7769693488727443E-2</v>
      </c>
      <c r="V1251" s="30" t="s">
        <v>4748</v>
      </c>
      <c r="W1251" s="32" t="s">
        <v>2001</v>
      </c>
      <c r="X1251" s="30">
        <v>9039.5314280000002</v>
      </c>
      <c r="Y1251" s="32" t="s">
        <v>2001</v>
      </c>
      <c r="Z1251" s="30">
        <v>13599.225015</v>
      </c>
      <c r="AA1251" s="32">
        <v>0.50441702905930752</v>
      </c>
      <c r="AB1251" s="30" t="s">
        <v>4748</v>
      </c>
      <c r="AC1251" s="27" t="s">
        <v>2001</v>
      </c>
      <c r="AD1251" s="30">
        <v>275.16035299999999</v>
      </c>
      <c r="AE1251" s="27" t="s">
        <v>2001</v>
      </c>
      <c r="AF1251" s="30">
        <v>360</v>
      </c>
      <c r="AG1251" s="27">
        <v>0.30832802064329384</v>
      </c>
      <c r="AH1251" s="25" t="s">
        <v>4748</v>
      </c>
      <c r="AI1251" s="25" t="s">
        <v>4748</v>
      </c>
      <c r="AJ1251" s="25">
        <v>2.0119619466387113</v>
      </c>
      <c r="AK1251" s="25" t="s">
        <v>4748</v>
      </c>
      <c r="AL1251" s="25" t="s">
        <v>4748</v>
      </c>
      <c r="AM1251" s="25">
        <v>3.4100907036351478</v>
      </c>
      <c r="AN1251" s="49" t="s">
        <v>4748</v>
      </c>
      <c r="AO1251" s="49">
        <v>25.087419226751717</v>
      </c>
      <c r="AP1251" s="49">
        <v>25.462295364843722</v>
      </c>
      <c r="AQ1251" s="49" t="s">
        <v>4748</v>
      </c>
      <c r="AR1251" s="49">
        <v>56.65780546880309</v>
      </c>
      <c r="AS1251" s="49">
        <v>73.665318923169835</v>
      </c>
      <c r="AT1251" s="28" t="s">
        <v>4748</v>
      </c>
      <c r="AU1251" s="28" t="s">
        <v>4748</v>
      </c>
      <c r="AV1251" s="28">
        <v>288</v>
      </c>
    </row>
    <row r="1252" spans="1:48" x14ac:dyDescent="0.25">
      <c r="A1252" s="162">
        <v>1249</v>
      </c>
      <c r="B1252" s="3" t="s">
        <v>3633</v>
      </c>
      <c r="C1252" s="3" t="s">
        <v>2176</v>
      </c>
      <c r="D1252" s="28" t="s">
        <v>4942</v>
      </c>
      <c r="E1252" s="25" t="s">
        <v>4942</v>
      </c>
      <c r="F1252" s="25" t="s">
        <v>4942</v>
      </c>
      <c r="G1252" s="25" t="s">
        <v>4942</v>
      </c>
      <c r="H1252" s="28" t="s">
        <v>4942</v>
      </c>
      <c r="I1252" s="51">
        <v>1.68886</v>
      </c>
      <c r="J1252" s="51">
        <v>99.052610000000001</v>
      </c>
      <c r="K1252" s="28">
        <v>0</v>
      </c>
      <c r="L1252" s="28" t="s">
        <v>4942</v>
      </c>
      <c r="M1252" s="51" t="s">
        <v>4942</v>
      </c>
      <c r="N1252" s="51" t="s">
        <v>4942</v>
      </c>
      <c r="O1252" s="51" t="s">
        <v>4942</v>
      </c>
      <c r="P1252" s="30" t="s">
        <v>4748</v>
      </c>
      <c r="Q1252" s="27" t="s">
        <v>2001</v>
      </c>
      <c r="R1252" s="30">
        <v>114451.557784</v>
      </c>
      <c r="S1252" s="27" t="s">
        <v>2001</v>
      </c>
      <c r="T1252" s="30">
        <v>91136.052039999995</v>
      </c>
      <c r="U1252" s="27">
        <v>-0.20371505810346821</v>
      </c>
      <c r="V1252" s="30" t="s">
        <v>4748</v>
      </c>
      <c r="W1252" s="32" t="s">
        <v>2001</v>
      </c>
      <c r="X1252" s="30">
        <v>2389.0133249999999</v>
      </c>
      <c r="Y1252" s="32" t="s">
        <v>2001</v>
      </c>
      <c r="Z1252" s="30">
        <v>2375.6751669999999</v>
      </c>
      <c r="AA1252" s="32">
        <v>-5.5831241544037945E-3</v>
      </c>
      <c r="AB1252" s="30" t="s">
        <v>4748</v>
      </c>
      <c r="AC1252" s="27" t="s">
        <v>2001</v>
      </c>
      <c r="AD1252" s="30">
        <v>1415</v>
      </c>
      <c r="AE1252" s="27" t="s">
        <v>2001</v>
      </c>
      <c r="AF1252" s="30">
        <v>1407</v>
      </c>
      <c r="AG1252" s="27">
        <v>-5.6537102473498231E-3</v>
      </c>
      <c r="AH1252" s="25" t="s">
        <v>4748</v>
      </c>
      <c r="AI1252" s="25" t="s">
        <v>4748</v>
      </c>
      <c r="AJ1252" s="25">
        <v>4.6201608285112732</v>
      </c>
      <c r="AK1252" s="25" t="s">
        <v>4748</v>
      </c>
      <c r="AL1252" s="25" t="s">
        <v>4748</v>
      </c>
      <c r="AM1252" s="25">
        <v>12.188570851977888</v>
      </c>
      <c r="AN1252" s="49" t="s">
        <v>4748</v>
      </c>
      <c r="AO1252" s="49">
        <v>13.389330988330418</v>
      </c>
      <c r="AP1252" s="49">
        <v>15.857233746154698</v>
      </c>
      <c r="AQ1252" s="49" t="s">
        <v>4748</v>
      </c>
      <c r="AR1252" s="49">
        <v>0</v>
      </c>
      <c r="AS1252" s="49">
        <v>0</v>
      </c>
      <c r="AT1252" s="28" t="s">
        <v>4748</v>
      </c>
      <c r="AU1252" s="28">
        <v>800</v>
      </c>
      <c r="AV1252" s="28">
        <v>800</v>
      </c>
    </row>
    <row r="1253" spans="1:48" x14ac:dyDescent="0.25">
      <c r="A1253" s="162">
        <v>1250</v>
      </c>
      <c r="B1253" s="3" t="s">
        <v>608</v>
      </c>
      <c r="C1253" s="3" t="s">
        <v>694</v>
      </c>
      <c r="D1253" s="28">
        <v>11700</v>
      </c>
      <c r="E1253" s="25">
        <v>-9.3023260000000008</v>
      </c>
      <c r="F1253" s="25">
        <v>-5.6451609999999999</v>
      </c>
      <c r="G1253" s="25">
        <v>42.682929999999999</v>
      </c>
      <c r="H1253" s="28">
        <v>31590000000.000004</v>
      </c>
      <c r="I1253" s="51">
        <v>2.6999999999999997</v>
      </c>
      <c r="J1253" s="51">
        <v>46.003259999999997</v>
      </c>
      <c r="K1253" s="28">
        <v>16100</v>
      </c>
      <c r="L1253" s="28">
        <v>194163000</v>
      </c>
      <c r="M1253" s="51">
        <v>4.5730339124813186</v>
      </c>
      <c r="N1253" s="51">
        <v>0.76550244446147231</v>
      </c>
      <c r="O1253" s="51" t="s">
        <v>4942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9">
        <v>8.1481634079399239</v>
      </c>
      <c r="AO1253" s="49">
        <v>7.3423245991245505</v>
      </c>
      <c r="AP1253" s="49">
        <v>6.7481388940449305</v>
      </c>
      <c r="AQ1253" s="49">
        <v>39.392640966706608</v>
      </c>
      <c r="AR1253" s="49">
        <v>25.328665756182804</v>
      </c>
      <c r="AS1253" s="49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62">
        <v>1251</v>
      </c>
      <c r="B1254" s="3" t="s">
        <v>609</v>
      </c>
      <c r="C1254" s="3" t="s">
        <v>694</v>
      </c>
      <c r="D1254" s="6">
        <v>8000</v>
      </c>
      <c r="E1254" s="171">
        <v>-5.8823530000000002</v>
      </c>
      <c r="F1254" s="171">
        <v>-3.6144579999999999</v>
      </c>
      <c r="G1254" s="171">
        <v>21.212119999999999</v>
      </c>
      <c r="H1254" s="6">
        <v>196552416000</v>
      </c>
      <c r="I1254" s="154">
        <v>24.569049999999997</v>
      </c>
      <c r="J1254" s="154">
        <v>30.160959999999999</v>
      </c>
      <c r="K1254" s="6">
        <v>32679.8</v>
      </c>
      <c r="L1254" s="6">
        <v>280819000</v>
      </c>
      <c r="M1254" s="154">
        <v>2.4575119929803062</v>
      </c>
      <c r="N1254" s="154">
        <v>0.59626624834563224</v>
      </c>
      <c r="O1254" s="154">
        <v>0.41638320000000001</v>
      </c>
      <c r="P1254" s="172">
        <v>2314851.0168300001</v>
      </c>
      <c r="Q1254" s="168">
        <v>-2.4393767128649935E-2</v>
      </c>
      <c r="R1254" s="172">
        <v>1943191.293326</v>
      </c>
      <c r="S1254" s="168">
        <v>-0.16055448959862562</v>
      </c>
      <c r="T1254" s="172">
        <v>2062838.442152</v>
      </c>
      <c r="U1254" s="168">
        <v>6.157250150149135E-2</v>
      </c>
      <c r="V1254" s="172">
        <v>25608.309172000001</v>
      </c>
      <c r="W1254" s="173">
        <v>-0.36959207886920864</v>
      </c>
      <c r="X1254" s="172">
        <v>24409.322115999999</v>
      </c>
      <c r="Y1254" s="173">
        <v>-4.6820235102088215E-2</v>
      </c>
      <c r="Z1254" s="172">
        <v>28754.754679999998</v>
      </c>
      <c r="AA1254" s="173">
        <v>0.17802348395212594</v>
      </c>
      <c r="AB1254" s="172">
        <v>546.11111111111109</v>
      </c>
      <c r="AC1254" s="168">
        <v>-0.66969086021505375</v>
      </c>
      <c r="AD1254" s="172">
        <v>993</v>
      </c>
      <c r="AE1254" s="168">
        <v>0.81831129196337749</v>
      </c>
      <c r="AF1254" s="172">
        <v>1170</v>
      </c>
      <c r="AG1254" s="168">
        <v>0.1782477341389728</v>
      </c>
      <c r="AH1254" s="171">
        <v>3.4924114167848512</v>
      </c>
      <c r="AI1254" s="171">
        <v>3.4907839988708194</v>
      </c>
      <c r="AJ1254" s="171">
        <v>4.1794294548466908</v>
      </c>
      <c r="AK1254" s="171">
        <v>5.1104149629932909</v>
      </c>
      <c r="AL1254" s="171">
        <v>8.8311057692603949</v>
      </c>
      <c r="AM1254" s="171">
        <v>10.01339294920427</v>
      </c>
      <c r="AN1254" s="170">
        <v>7.9191904433244424</v>
      </c>
      <c r="AO1254" s="170">
        <v>8.2495054537127679</v>
      </c>
      <c r="AP1254" s="170">
        <v>7.1898356921870521</v>
      </c>
      <c r="AQ1254" s="170">
        <v>0</v>
      </c>
      <c r="AR1254" s="170">
        <v>28.759541951523609</v>
      </c>
      <c r="AS1254" s="170">
        <v>38.110579042738536</v>
      </c>
      <c r="AT1254" s="6">
        <v>555.55555555555554</v>
      </c>
      <c r="AU1254" s="6">
        <v>600</v>
      </c>
      <c r="AV1254" s="6">
        <v>700</v>
      </c>
    </row>
    <row r="1255" spans="1:48" x14ac:dyDescent="0.25">
      <c r="A1255" s="162">
        <v>1252</v>
      </c>
      <c r="B1255" s="3" t="s">
        <v>3636</v>
      </c>
      <c r="C1255" s="3" t="s">
        <v>2176</v>
      </c>
      <c r="D1255" s="6" t="s">
        <v>4942</v>
      </c>
      <c r="E1255" s="171" t="s">
        <v>4942</v>
      </c>
      <c r="F1255" s="171" t="s">
        <v>4942</v>
      </c>
      <c r="G1255" s="171" t="s">
        <v>4942</v>
      </c>
      <c r="H1255" s="6" t="s">
        <v>4942</v>
      </c>
      <c r="I1255" s="154">
        <v>3.29779</v>
      </c>
      <c r="J1255" s="154">
        <v>100</v>
      </c>
      <c r="K1255" s="6" t="s">
        <v>4942</v>
      </c>
      <c r="L1255" s="6" t="s">
        <v>4942</v>
      </c>
      <c r="M1255" s="154" t="s">
        <v>4942</v>
      </c>
      <c r="N1255" s="154" t="s">
        <v>4942</v>
      </c>
      <c r="O1255" s="154" t="s">
        <v>4942</v>
      </c>
      <c r="P1255" s="172" t="s">
        <v>4748</v>
      </c>
      <c r="Q1255" s="168" t="s">
        <v>2001</v>
      </c>
      <c r="R1255" s="172">
        <v>179391.82309699999</v>
      </c>
      <c r="S1255" s="168" t="s">
        <v>2001</v>
      </c>
      <c r="T1255" s="172">
        <v>168130.73882500001</v>
      </c>
      <c r="U1255" s="168">
        <v>-6.2773676512061158E-2</v>
      </c>
      <c r="V1255" s="172" t="s">
        <v>4748</v>
      </c>
      <c r="W1255" s="173" t="s">
        <v>2001</v>
      </c>
      <c r="X1255" s="172">
        <v>1884.30231</v>
      </c>
      <c r="Y1255" s="173" t="s">
        <v>2001</v>
      </c>
      <c r="Z1255" s="172">
        <v>2793.857982</v>
      </c>
      <c r="AA1255" s="173">
        <v>0.48270156395445907</v>
      </c>
      <c r="AB1255" s="172" t="s">
        <v>4748</v>
      </c>
      <c r="AC1255" s="168" t="s">
        <v>2001</v>
      </c>
      <c r="AD1255" s="172" t="s">
        <v>4748</v>
      </c>
      <c r="AE1255" s="168" t="s">
        <v>2001</v>
      </c>
      <c r="AF1255" s="172">
        <v>585</v>
      </c>
      <c r="AG1255" s="168" t="s">
        <v>4748</v>
      </c>
      <c r="AH1255" s="171" t="s">
        <v>4748</v>
      </c>
      <c r="AI1255" s="171" t="s">
        <v>4748</v>
      </c>
      <c r="AJ1255" s="171">
        <v>1.5904570582899396</v>
      </c>
      <c r="AK1255" s="171" t="s">
        <v>4748</v>
      </c>
      <c r="AL1255" s="171" t="s">
        <v>4748</v>
      </c>
      <c r="AM1255" s="171">
        <v>5.7105177441975901</v>
      </c>
      <c r="AN1255" s="170" t="s">
        <v>4748</v>
      </c>
      <c r="AO1255" s="170">
        <v>9.7178417901320309</v>
      </c>
      <c r="AP1255" s="170">
        <v>10.963485427959796</v>
      </c>
      <c r="AQ1255" s="170" t="s">
        <v>4748</v>
      </c>
      <c r="AR1255" s="170">
        <v>177.66688243975096</v>
      </c>
      <c r="AS1255" s="170">
        <v>167.93303155665177</v>
      </c>
      <c r="AT1255" s="6" t="s">
        <v>4748</v>
      </c>
      <c r="AU1255" s="6" t="s">
        <v>4748</v>
      </c>
      <c r="AV1255" s="6">
        <v>743</v>
      </c>
    </row>
    <row r="1256" spans="1:48" x14ac:dyDescent="0.25">
      <c r="A1256" s="162">
        <v>1253</v>
      </c>
      <c r="B1256" s="3" t="s">
        <v>3639</v>
      </c>
      <c r="C1256" s="3" t="s">
        <v>2176</v>
      </c>
      <c r="D1256" s="28">
        <v>16600</v>
      </c>
      <c r="E1256" s="25">
        <v>39.495800000000003</v>
      </c>
      <c r="F1256" s="25">
        <v>95.294120000000007</v>
      </c>
      <c r="G1256" s="25">
        <v>-24.545449999999999</v>
      </c>
      <c r="H1256" s="28">
        <v>82966800000</v>
      </c>
      <c r="I1256" s="51">
        <v>4.9979999999999993</v>
      </c>
      <c r="J1256" s="51">
        <v>3.967587</v>
      </c>
      <c r="K1256" s="28">
        <v>10</v>
      </c>
      <c r="L1256" s="28">
        <v>166000</v>
      </c>
      <c r="M1256" s="51">
        <v>20.656979683891588</v>
      </c>
      <c r="N1256" s="51">
        <v>1.523183572869776</v>
      </c>
      <c r="O1256" s="51" t="s">
        <v>4942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2001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9">
        <v>12.150168326976429</v>
      </c>
      <c r="AO1256" s="49">
        <v>6.6390352513114532</v>
      </c>
      <c r="AP1256" s="49">
        <v>7.8836242417692386</v>
      </c>
      <c r="AQ1256" s="49">
        <v>0</v>
      </c>
      <c r="AR1256" s="49">
        <v>0</v>
      </c>
      <c r="AS1256" s="49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62">
        <v>1254</v>
      </c>
      <c r="B1257" s="3" t="s">
        <v>269</v>
      </c>
      <c r="C1257" s="3" t="s">
        <v>1</v>
      </c>
      <c r="D1257" s="28">
        <v>9600</v>
      </c>
      <c r="E1257" s="25">
        <v>8.5972849999999994</v>
      </c>
      <c r="F1257" s="25">
        <v>41.384390000000003</v>
      </c>
      <c r="G1257" s="25">
        <v>-4.4776119999999997</v>
      </c>
      <c r="H1257" s="28">
        <v>91871040000.000015</v>
      </c>
      <c r="I1257" s="51">
        <v>9.5698999999999987</v>
      </c>
      <c r="J1257" s="51">
        <v>24.665040000000001</v>
      </c>
      <c r="K1257" s="28">
        <v>208.5</v>
      </c>
      <c r="L1257" s="28">
        <v>2014100</v>
      </c>
      <c r="M1257" s="51" t="s">
        <v>4942</v>
      </c>
      <c r="N1257" s="51">
        <v>0.39911309122184063</v>
      </c>
      <c r="O1257" s="51">
        <v>0.68627640000000001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9">
        <v>2.1754459342445354</v>
      </c>
      <c r="AO1257" s="49">
        <v>-13.41874267100005</v>
      </c>
      <c r="AP1257" s="49">
        <v>3.8494365609660797</v>
      </c>
      <c r="AQ1257" s="49">
        <v>42.16638700850698</v>
      </c>
      <c r="AR1257" s="49">
        <v>0</v>
      </c>
      <c r="AS1257" s="49">
        <v>0</v>
      </c>
      <c r="AT1257" s="28">
        <v>700</v>
      </c>
      <c r="AU1257" s="28">
        <v>700</v>
      </c>
      <c r="AV1257" s="28" t="s">
        <v>4748</v>
      </c>
    </row>
    <row r="1258" spans="1:48" x14ac:dyDescent="0.25">
      <c r="A1258" s="162">
        <v>1255</v>
      </c>
      <c r="B1258" s="3" t="s">
        <v>610</v>
      </c>
      <c r="C1258" s="3" t="s">
        <v>694</v>
      </c>
      <c r="D1258" s="28">
        <v>3600</v>
      </c>
      <c r="E1258" s="25">
        <v>38.461539999999999</v>
      </c>
      <c r="F1258" s="25">
        <v>56.521740000000001</v>
      </c>
      <c r="G1258" s="25">
        <v>-8.2857140000000005</v>
      </c>
      <c r="H1258" s="28">
        <v>297540997200</v>
      </c>
      <c r="I1258" s="51">
        <v>82.650279999999995</v>
      </c>
      <c r="J1258" s="51">
        <v>81.396609999999995</v>
      </c>
      <c r="K1258" s="28">
        <v>838698.4</v>
      </c>
      <c r="L1258" s="28">
        <v>2808733000</v>
      </c>
      <c r="M1258" s="51">
        <v>4.5540620013645121</v>
      </c>
      <c r="N1258" s="51">
        <v>0.33088684345165181</v>
      </c>
      <c r="O1258" s="51">
        <v>0.70955599999999996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9">
        <v>28.013581313168277</v>
      </c>
      <c r="AO1258" s="49">
        <v>11.782336776933899</v>
      </c>
      <c r="AP1258" s="49">
        <v>18.070056162871417</v>
      </c>
      <c r="AQ1258" s="49">
        <v>0.80017893055424683</v>
      </c>
      <c r="AR1258" s="49">
        <v>1.5485285871523249</v>
      </c>
      <c r="AS1258" s="49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62">
        <v>1256</v>
      </c>
      <c r="B1259" s="3" t="s">
        <v>713</v>
      </c>
      <c r="C1259" s="3" t="s">
        <v>1</v>
      </c>
      <c r="D1259" s="28">
        <v>19000</v>
      </c>
      <c r="E1259" s="25">
        <v>-10.798120000000001</v>
      </c>
      <c r="F1259" s="25">
        <v>20.253160000000001</v>
      </c>
      <c r="G1259" s="25">
        <v>29.692830000000001</v>
      </c>
      <c r="H1259" s="28">
        <v>494059717000</v>
      </c>
      <c r="I1259" s="51">
        <v>26.003139999999998</v>
      </c>
      <c r="J1259" s="51">
        <v>37.939480000000003</v>
      </c>
      <c r="K1259" s="28">
        <v>32970</v>
      </c>
      <c r="L1259" s="28">
        <v>674200000</v>
      </c>
      <c r="M1259" s="51">
        <v>4.876743418382631</v>
      </c>
      <c r="N1259" s="51">
        <v>1.0362915706356461</v>
      </c>
      <c r="O1259" s="51">
        <v>0.45107239999999998</v>
      </c>
      <c r="P1259" s="30">
        <v>194838.432309</v>
      </c>
      <c r="Q1259" s="27" t="s">
        <v>2001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2001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2001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4748</v>
      </c>
      <c r="AI1259" s="25">
        <v>11.790456125446616</v>
      </c>
      <c r="AJ1259" s="25">
        <v>10.438745491803571</v>
      </c>
      <c r="AK1259" s="25" t="s">
        <v>4748</v>
      </c>
      <c r="AL1259" s="25">
        <v>15.384275539267739</v>
      </c>
      <c r="AM1259" s="25">
        <v>13.159845807114534</v>
      </c>
      <c r="AN1259" s="49">
        <v>43.24553870376625</v>
      </c>
      <c r="AO1259" s="49">
        <v>46.515322561023808</v>
      </c>
      <c r="AP1259" s="49">
        <v>40.040330693976159</v>
      </c>
      <c r="AQ1259" s="49">
        <v>3.0101624157591877</v>
      </c>
      <c r="AR1259" s="49">
        <v>2.3004532053642164</v>
      </c>
      <c r="AS1259" s="49">
        <v>0.41949862962428486</v>
      </c>
      <c r="AT1259" s="28">
        <v>0</v>
      </c>
      <c r="AU1259" s="28">
        <v>1500</v>
      </c>
      <c r="AV1259" s="28" t="s">
        <v>4748</v>
      </c>
    </row>
    <row r="1260" spans="1:48" x14ac:dyDescent="0.25">
      <c r="A1260" s="162">
        <v>1257</v>
      </c>
      <c r="B1260" s="3" t="s">
        <v>3642</v>
      </c>
      <c r="C1260" s="3" t="s">
        <v>2176</v>
      </c>
      <c r="D1260" s="28">
        <v>10100</v>
      </c>
      <c r="E1260" s="25" t="s">
        <v>4942</v>
      </c>
      <c r="F1260" s="25" t="s">
        <v>4942</v>
      </c>
      <c r="G1260" s="25" t="s">
        <v>4942</v>
      </c>
      <c r="H1260" s="28">
        <v>1858287890000</v>
      </c>
      <c r="I1260" s="51">
        <v>183.9889</v>
      </c>
      <c r="J1260" s="51">
        <v>9.5657399999999999</v>
      </c>
      <c r="K1260" s="28" t="s">
        <v>4942</v>
      </c>
      <c r="L1260" s="28" t="s">
        <v>4942</v>
      </c>
      <c r="M1260" s="51">
        <v>22.05240174672489</v>
      </c>
      <c r="N1260" s="51">
        <v>0.99235263161715703</v>
      </c>
      <c r="O1260" s="51" t="s">
        <v>4942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9">
        <v>6.9374159731047875</v>
      </c>
      <c r="AO1260" s="49">
        <v>8.227974019109741</v>
      </c>
      <c r="AP1260" s="49">
        <v>5.7463933261537097</v>
      </c>
      <c r="AQ1260" s="49">
        <v>262.07690024979092</v>
      </c>
      <c r="AR1260" s="49">
        <v>218.2363469199037</v>
      </c>
      <c r="AS1260" s="49">
        <v>294.72728667193138</v>
      </c>
      <c r="AT1260" s="28">
        <v>0</v>
      </c>
      <c r="AU1260" s="28">
        <v>0</v>
      </c>
      <c r="AV1260" s="28" t="s">
        <v>4748</v>
      </c>
    </row>
    <row r="1261" spans="1:48" x14ac:dyDescent="0.25">
      <c r="A1261" s="162">
        <v>1258</v>
      </c>
      <c r="B1261" s="3" t="s">
        <v>270</v>
      </c>
      <c r="C1261" s="3" t="s">
        <v>1</v>
      </c>
      <c r="D1261" s="28">
        <v>29000</v>
      </c>
      <c r="E1261" s="25">
        <v>3.5714290000000002</v>
      </c>
      <c r="F1261" s="25">
        <v>0</v>
      </c>
      <c r="G1261" s="25">
        <v>-6.3868530000000003</v>
      </c>
      <c r="H1261" s="28">
        <v>870000000000</v>
      </c>
      <c r="I1261" s="51">
        <v>30</v>
      </c>
      <c r="J1261" s="51">
        <v>44.906599999999997</v>
      </c>
      <c r="K1261" s="28">
        <v>5.5</v>
      </c>
      <c r="L1261" s="28">
        <v>164500</v>
      </c>
      <c r="M1261" s="51">
        <v>8.1043556596067798</v>
      </c>
      <c r="N1261" s="51">
        <v>1.1284186798416784</v>
      </c>
      <c r="O1261" s="51" t="s">
        <v>4942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9">
        <v>57.526160888312653</v>
      </c>
      <c r="AO1261" s="49">
        <v>73.056756698908202</v>
      </c>
      <c r="AP1261" s="49">
        <v>32.681557558976216</v>
      </c>
      <c r="AQ1261" s="49">
        <v>24.855090727606218</v>
      </c>
      <c r="AR1261" s="49">
        <v>0.54089980198466447</v>
      </c>
      <c r="AS1261" s="49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62">
        <v>1259</v>
      </c>
      <c r="B1262" s="3" t="s">
        <v>611</v>
      </c>
      <c r="C1262" s="3" t="s">
        <v>694</v>
      </c>
      <c r="D1262" s="28">
        <v>5300</v>
      </c>
      <c r="E1262" s="25">
        <v>-20.895520000000001</v>
      </c>
      <c r="F1262" s="25">
        <v>-11.66667</v>
      </c>
      <c r="G1262" s="25">
        <v>10.41667</v>
      </c>
      <c r="H1262" s="28">
        <v>45580000000</v>
      </c>
      <c r="I1262" s="51">
        <v>8.6</v>
      </c>
      <c r="J1262" s="51">
        <v>36.703789999999998</v>
      </c>
      <c r="K1262" s="28">
        <v>450</v>
      </c>
      <c r="L1262" s="28">
        <v>3053500</v>
      </c>
      <c r="M1262" s="51" t="s">
        <v>4942</v>
      </c>
      <c r="N1262" s="51">
        <v>0.37932415084060628</v>
      </c>
      <c r="O1262" s="51" t="s">
        <v>4942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9">
        <v>11.300628186174343</v>
      </c>
      <c r="AO1262" s="49">
        <v>14.386431198817329</v>
      </c>
      <c r="AP1262" s="49">
        <v>5.6943563654215934</v>
      </c>
      <c r="AQ1262" s="49">
        <v>60.585219583661129</v>
      </c>
      <c r="AR1262" s="49">
        <v>34.585898767102996</v>
      </c>
      <c r="AS1262" s="49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62">
        <v>1260</v>
      </c>
      <c r="B1263" s="3" t="s">
        <v>612</v>
      </c>
      <c r="C1263" s="3" t="s">
        <v>694</v>
      </c>
      <c r="D1263" s="6">
        <v>23200</v>
      </c>
      <c r="E1263" s="171">
        <v>-6.0728739999999997</v>
      </c>
      <c r="F1263" s="171">
        <v>-22.147649999999999</v>
      </c>
      <c r="G1263" s="171">
        <v>-14.074070000000001</v>
      </c>
      <c r="H1263" s="6">
        <v>248987782400</v>
      </c>
      <c r="I1263" s="154">
        <v>10.732229999999999</v>
      </c>
      <c r="J1263" s="154">
        <v>59.742420000000003</v>
      </c>
      <c r="K1263" s="6">
        <v>2032</v>
      </c>
      <c r="L1263" s="6">
        <v>21476500</v>
      </c>
      <c r="M1263" s="154">
        <v>25.976910132308355</v>
      </c>
      <c r="N1263" s="154">
        <v>1.4607263699531863</v>
      </c>
      <c r="O1263" s="154">
        <v>0.1686937</v>
      </c>
      <c r="P1263" s="172">
        <v>442823.29287599999</v>
      </c>
      <c r="Q1263" s="168">
        <v>0.69722276418273621</v>
      </c>
      <c r="R1263" s="172">
        <v>853877.65522900003</v>
      </c>
      <c r="S1263" s="168">
        <v>0.92825822165615857</v>
      </c>
      <c r="T1263" s="172">
        <v>1403255.4007969999</v>
      </c>
      <c r="U1263" s="168">
        <v>0.64339164071539401</v>
      </c>
      <c r="V1263" s="172">
        <v>8238.9421259999999</v>
      </c>
      <c r="W1263" s="173">
        <v>1.551889322015322</v>
      </c>
      <c r="X1263" s="172">
        <v>17431.872936</v>
      </c>
      <c r="Y1263" s="173">
        <v>1.115790191193291</v>
      </c>
      <c r="Z1263" s="172">
        <v>27695.240167</v>
      </c>
      <c r="AA1263" s="173">
        <v>0.58877019518678764</v>
      </c>
      <c r="AB1263" s="172">
        <v>782</v>
      </c>
      <c r="AC1263" s="168">
        <v>1.5987915407854989</v>
      </c>
      <c r="AD1263" s="172">
        <v>1543</v>
      </c>
      <c r="AE1263" s="168">
        <v>0.97314578005115093</v>
      </c>
      <c r="AF1263" s="172">
        <v>2452</v>
      </c>
      <c r="AG1263" s="168">
        <v>0.58911211924821771</v>
      </c>
      <c r="AH1263" s="171">
        <v>1.9630385864527973</v>
      </c>
      <c r="AI1263" s="171">
        <v>2.9396034884767279</v>
      </c>
      <c r="AJ1263" s="171">
        <v>3.1304195358428792</v>
      </c>
      <c r="AK1263" s="171">
        <v>6.3339202483452803</v>
      </c>
      <c r="AL1263" s="171">
        <v>12.046731712285364</v>
      </c>
      <c r="AM1263" s="171">
        <v>17.387126526480568</v>
      </c>
      <c r="AN1263" s="170">
        <v>8.264223292167161</v>
      </c>
      <c r="AO1263" s="170">
        <v>5.9081610050412126</v>
      </c>
      <c r="AP1263" s="170">
        <v>5.8910521689813695</v>
      </c>
      <c r="AQ1263" s="170">
        <v>59.822323684078903</v>
      </c>
      <c r="AR1263" s="170">
        <v>100.77881830638518</v>
      </c>
      <c r="AS1263" s="170">
        <v>151.65616415678917</v>
      </c>
      <c r="AT1263" s="6">
        <v>500</v>
      </c>
      <c r="AU1263" s="6">
        <v>1000</v>
      </c>
      <c r="AV1263" s="6" t="s">
        <v>4748</v>
      </c>
    </row>
    <row r="1264" spans="1:48" x14ac:dyDescent="0.25">
      <c r="A1264" s="162">
        <v>1261</v>
      </c>
      <c r="B1264" s="3" t="s">
        <v>613</v>
      </c>
      <c r="C1264" s="3" t="s">
        <v>694</v>
      </c>
      <c r="D1264" s="28">
        <v>10100</v>
      </c>
      <c r="E1264" s="25">
        <v>2.0202019999999998</v>
      </c>
      <c r="F1264" s="25">
        <v>12.22222</v>
      </c>
      <c r="G1264" s="25">
        <v>-22.307690000000001</v>
      </c>
      <c r="H1264" s="28">
        <v>303359287299.99994</v>
      </c>
      <c r="I1264" s="51">
        <v>30.03557</v>
      </c>
      <c r="J1264" s="51">
        <v>13.034280000000001</v>
      </c>
      <c r="K1264" s="28">
        <v>241.7</v>
      </c>
      <c r="L1264" s="28">
        <v>2182000</v>
      </c>
      <c r="M1264" s="51">
        <v>6.2644760528280194</v>
      </c>
      <c r="N1264" s="51">
        <v>0.65583005700259667</v>
      </c>
      <c r="O1264" s="51" t="s">
        <v>4942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9">
        <v>7.1013591775311635</v>
      </c>
      <c r="AO1264" s="49">
        <v>23.415441378148028</v>
      </c>
      <c r="AP1264" s="49">
        <v>18.027271536526545</v>
      </c>
      <c r="AQ1264" s="49">
        <v>30.978396537246429</v>
      </c>
      <c r="AR1264" s="49">
        <v>51.093691824146468</v>
      </c>
      <c r="AS1264" s="49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62">
        <v>1262</v>
      </c>
      <c r="B1265" s="3" t="s">
        <v>3645</v>
      </c>
      <c r="C1265" s="3" t="s">
        <v>2176</v>
      </c>
      <c r="D1265" s="6">
        <v>8400</v>
      </c>
      <c r="E1265" s="171">
        <v>1.2048190000000001</v>
      </c>
      <c r="F1265" s="171">
        <v>10.52632</v>
      </c>
      <c r="G1265" s="171">
        <v>20</v>
      </c>
      <c r="H1265" s="6">
        <v>123130039200</v>
      </c>
      <c r="I1265" s="154">
        <v>14.658339999999999</v>
      </c>
      <c r="J1265" s="154">
        <v>54.166310000000003</v>
      </c>
      <c r="K1265" s="6">
        <v>310</v>
      </c>
      <c r="L1265" s="6">
        <v>2550500</v>
      </c>
      <c r="M1265" s="154">
        <v>400</v>
      </c>
      <c r="N1265" s="154">
        <v>0.48432382913795163</v>
      </c>
      <c r="O1265" s="154">
        <v>0.40181869999999997</v>
      </c>
      <c r="P1265" s="172" t="s">
        <v>4752</v>
      </c>
      <c r="Q1265" s="168" t="s">
        <v>4325</v>
      </c>
      <c r="R1265" s="172" t="s">
        <v>4562</v>
      </c>
      <c r="S1265" s="168" t="s">
        <v>4748</v>
      </c>
      <c r="T1265" s="172">
        <v>184913.880687</v>
      </c>
      <c r="U1265" s="168">
        <v>528.83919967621773</v>
      </c>
      <c r="V1265" s="172" t="s">
        <v>4753</v>
      </c>
      <c r="W1265" s="173" t="s">
        <v>4518</v>
      </c>
      <c r="X1265" s="172" t="s">
        <v>4748</v>
      </c>
      <c r="Y1265" s="173" t="s">
        <v>4349</v>
      </c>
      <c r="Z1265" s="172">
        <v>332.06786599999998</v>
      </c>
      <c r="AA1265" s="173" t="s">
        <v>4748</v>
      </c>
      <c r="AB1265" s="172">
        <v>1976</v>
      </c>
      <c r="AC1265" s="168">
        <v>6.1224489795918435E-2</v>
      </c>
      <c r="AD1265" s="172">
        <v>1355</v>
      </c>
      <c r="AE1265" s="168">
        <v>-0.31427125506072873</v>
      </c>
      <c r="AF1265" s="172">
        <v>21</v>
      </c>
      <c r="AG1265" s="168">
        <v>-0.98450184501845017</v>
      </c>
      <c r="AH1265" s="171">
        <v>2.3981119146203502</v>
      </c>
      <c r="AI1265" s="171">
        <v>1.9807216672690493</v>
      </c>
      <c r="AJ1265" s="171">
        <v>3.3075561235629929E-2</v>
      </c>
      <c r="AK1265" s="171">
        <v>11.810339327247949</v>
      </c>
      <c r="AL1265" s="171">
        <v>7.630855994878023</v>
      </c>
      <c r="AM1265" s="171">
        <v>0.11797789139852835</v>
      </c>
      <c r="AN1265" s="170">
        <v>15.486832057998301</v>
      </c>
      <c r="AO1265" s="170">
        <v>7.1516896219059323</v>
      </c>
      <c r="AP1265" s="170">
        <v>12.429058914134705</v>
      </c>
      <c r="AQ1265" s="170">
        <v>53.156212251918845</v>
      </c>
      <c r="AR1265" s="170">
        <v>37.579884923389365</v>
      </c>
      <c r="AS1265" s="170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62">
        <v>1263</v>
      </c>
      <c r="B1266" s="3" t="s">
        <v>4077</v>
      </c>
      <c r="C1266" s="3" t="s">
        <v>1</v>
      </c>
      <c r="D1266" s="28">
        <v>5800</v>
      </c>
      <c r="E1266" s="25">
        <v>-3.010033</v>
      </c>
      <c r="F1266" s="25">
        <v>-17.61364</v>
      </c>
      <c r="G1266" s="25">
        <v>-48.663829999999997</v>
      </c>
      <c r="H1266" s="28">
        <v>108574770400.00002</v>
      </c>
      <c r="I1266" s="51">
        <v>18.71979</v>
      </c>
      <c r="J1266" s="51">
        <v>65.728380000000001</v>
      </c>
      <c r="K1266" s="28">
        <v>122761.5</v>
      </c>
      <c r="L1266" s="28">
        <v>728500000</v>
      </c>
      <c r="M1266" s="51">
        <v>5.379933066898456</v>
      </c>
      <c r="N1266" s="51">
        <v>0.51828472821247062</v>
      </c>
      <c r="O1266" s="51" t="s">
        <v>4942</v>
      </c>
      <c r="P1266" s="30">
        <v>33365.728996999998</v>
      </c>
      <c r="Q1266" s="27" t="s">
        <v>2001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2001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2001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4748</v>
      </c>
      <c r="AI1266" s="25">
        <v>5.3756602929183304</v>
      </c>
      <c r="AJ1266" s="25">
        <v>7.361477519013615</v>
      </c>
      <c r="AK1266" s="25" t="s">
        <v>4748</v>
      </c>
      <c r="AL1266" s="25">
        <v>7.4541900895532631</v>
      </c>
      <c r="AM1266" s="25">
        <v>11.238642582333998</v>
      </c>
      <c r="AN1266" s="49">
        <v>6.2636441367365459</v>
      </c>
      <c r="AO1266" s="49">
        <v>13.457018348873294</v>
      </c>
      <c r="AP1266" s="49">
        <v>15.189990843934531</v>
      </c>
      <c r="AQ1266" s="49">
        <v>10.725879594392254</v>
      </c>
      <c r="AR1266" s="49">
        <v>12.30907036691848</v>
      </c>
      <c r="AS1266" s="49">
        <v>16.196121542757723</v>
      </c>
      <c r="AT1266" s="28" t="s">
        <v>4748</v>
      </c>
      <c r="AU1266" s="28" t="s">
        <v>4748</v>
      </c>
      <c r="AV1266" s="28">
        <v>384.61538461538458</v>
      </c>
    </row>
    <row r="1267" spans="1:48" x14ac:dyDescent="0.25">
      <c r="A1267" s="162">
        <v>1264</v>
      </c>
      <c r="B1267" s="3" t="s">
        <v>271</v>
      </c>
      <c r="C1267" s="3" t="s">
        <v>1</v>
      </c>
      <c r="D1267" s="28">
        <v>59200</v>
      </c>
      <c r="E1267" s="25">
        <v>-1.3333330000000001</v>
      </c>
      <c r="F1267" s="25">
        <v>-4.0518640000000001</v>
      </c>
      <c r="G1267" s="25">
        <v>-20.659790000000001</v>
      </c>
      <c r="H1267" s="28">
        <v>4186792897600.0005</v>
      </c>
      <c r="I1267" s="51">
        <v>70.722849999999994</v>
      </c>
      <c r="J1267" s="51">
        <v>31.876750000000001</v>
      </c>
      <c r="K1267" s="28">
        <v>2386.5</v>
      </c>
      <c r="L1267" s="28">
        <v>142800000</v>
      </c>
      <c r="M1267" s="51">
        <v>16.216632874825017</v>
      </c>
      <c r="N1267" s="51">
        <v>2.4601849942247984</v>
      </c>
      <c r="O1267" s="51">
        <v>0.44688749999999999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9">
        <v>38.551017707573251</v>
      </c>
      <c r="AO1267" s="49">
        <v>39.139703075968924</v>
      </c>
      <c r="AP1267" s="49">
        <v>37.380863646677554</v>
      </c>
      <c r="AQ1267" s="49">
        <v>29.563157589320582</v>
      </c>
      <c r="AR1267" s="49">
        <v>20.81664815628373</v>
      </c>
      <c r="AS1267" s="49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62">
        <v>1265</v>
      </c>
      <c r="B1268" s="3" t="s">
        <v>272</v>
      </c>
      <c r="C1268" s="3" t="s">
        <v>1</v>
      </c>
      <c r="D1268" s="28">
        <v>5210</v>
      </c>
      <c r="E1268" s="25">
        <v>-2.9795159999999998</v>
      </c>
      <c r="F1268" s="25">
        <v>11.802580000000001</v>
      </c>
      <c r="G1268" s="25">
        <v>-43.81373</v>
      </c>
      <c r="H1268" s="28">
        <v>524389735409.99994</v>
      </c>
      <c r="I1268" s="51">
        <v>100.6506</v>
      </c>
      <c r="J1268" s="51">
        <v>58.844099999999997</v>
      </c>
      <c r="K1268" s="28">
        <v>216086.5</v>
      </c>
      <c r="L1268" s="28">
        <v>1183300000</v>
      </c>
      <c r="M1268" s="51" t="s">
        <v>4942</v>
      </c>
      <c r="N1268" s="51">
        <v>0.33162304109003549</v>
      </c>
      <c r="O1268" s="51">
        <v>0.71794429999999998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9">
        <v>-0.45998728604179639</v>
      </c>
      <c r="AO1268" s="49">
        <v>16.352519076100869</v>
      </c>
      <c r="AP1268" s="49">
        <v>12.047338042792788</v>
      </c>
      <c r="AQ1268" s="49">
        <v>99.653000176070577</v>
      </c>
      <c r="AR1268" s="49">
        <v>69.448296581829581</v>
      </c>
      <c r="AS1268" s="49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62">
        <v>1266</v>
      </c>
      <c r="B1269" s="3" t="s">
        <v>4082</v>
      </c>
      <c r="C1269" s="3" t="s">
        <v>2176</v>
      </c>
      <c r="D1269" s="28">
        <v>12900</v>
      </c>
      <c r="E1269" s="25">
        <v>3.2</v>
      </c>
      <c r="F1269" s="25">
        <v>29</v>
      </c>
      <c r="G1269" s="25">
        <v>-12.244899999999999</v>
      </c>
      <c r="H1269" s="28">
        <v>152607000000</v>
      </c>
      <c r="I1269" s="51">
        <v>11.83</v>
      </c>
      <c r="J1269" s="51" t="s">
        <v>4942</v>
      </c>
      <c r="K1269" s="28">
        <v>3495</v>
      </c>
      <c r="L1269" s="28">
        <v>41565000</v>
      </c>
      <c r="M1269" s="51">
        <v>2.1263425116737524</v>
      </c>
      <c r="N1269" s="51">
        <v>1.1336991126651133</v>
      </c>
      <c r="O1269" s="51" t="s">
        <v>4942</v>
      </c>
      <c r="P1269" s="30" t="s">
        <v>4748</v>
      </c>
      <c r="Q1269" s="27" t="s">
        <v>4748</v>
      </c>
      <c r="R1269" s="30" t="s">
        <v>4754</v>
      </c>
      <c r="S1269" s="27" t="s">
        <v>4748</v>
      </c>
      <c r="T1269" s="30" t="s">
        <v>4748</v>
      </c>
      <c r="U1269" s="27" t="s">
        <v>4748</v>
      </c>
      <c r="V1269" s="30" t="s">
        <v>4748</v>
      </c>
      <c r="W1269" s="32" t="s">
        <v>4261</v>
      </c>
      <c r="X1269" s="30" t="s">
        <v>4748</v>
      </c>
      <c r="Y1269" s="32" t="s">
        <v>4748</v>
      </c>
      <c r="Z1269" s="30" t="s">
        <v>4748</v>
      </c>
      <c r="AA1269" s="32" t="s">
        <v>4748</v>
      </c>
      <c r="AB1269" s="30" t="s">
        <v>4748</v>
      </c>
      <c r="AC1269" s="27" t="s">
        <v>2001</v>
      </c>
      <c r="AD1269" s="30" t="s">
        <v>4748</v>
      </c>
      <c r="AE1269" s="27" t="s">
        <v>2001</v>
      </c>
      <c r="AF1269" s="30" t="s">
        <v>4748</v>
      </c>
      <c r="AG1269" s="27" t="s">
        <v>4748</v>
      </c>
      <c r="AH1269" s="25" t="s">
        <v>4748</v>
      </c>
      <c r="AI1269" s="25" t="s">
        <v>4748</v>
      </c>
      <c r="AJ1269" s="25" t="s">
        <v>4748</v>
      </c>
      <c r="AK1269" s="25" t="s">
        <v>4748</v>
      </c>
      <c r="AL1269" s="25" t="s">
        <v>4748</v>
      </c>
      <c r="AM1269" s="25" t="s">
        <v>4748</v>
      </c>
      <c r="AN1269" s="49" t="s">
        <v>4748</v>
      </c>
      <c r="AO1269" s="49">
        <v>5.1107371068540459</v>
      </c>
      <c r="AP1269" s="49" t="s">
        <v>4748</v>
      </c>
      <c r="AQ1269" s="49" t="s">
        <v>4748</v>
      </c>
      <c r="AR1269" s="49">
        <v>117.583846971694</v>
      </c>
      <c r="AS1269" s="49" t="s">
        <v>4748</v>
      </c>
      <c r="AT1269" s="28" t="s">
        <v>4748</v>
      </c>
      <c r="AU1269" s="28" t="s">
        <v>4748</v>
      </c>
      <c r="AV1269" s="28" t="s">
        <v>4748</v>
      </c>
    </row>
    <row r="1270" spans="1:48" x14ac:dyDescent="0.25">
      <c r="A1270" s="162">
        <v>1267</v>
      </c>
      <c r="B1270" s="3" t="s">
        <v>3648</v>
      </c>
      <c r="C1270" s="3" t="s">
        <v>2176</v>
      </c>
      <c r="D1270" s="6">
        <v>12500</v>
      </c>
      <c r="E1270" s="171">
        <v>-3.8461539999999999</v>
      </c>
      <c r="F1270" s="171">
        <v>15.740740000000001</v>
      </c>
      <c r="G1270" s="171">
        <v>20.192309999999999</v>
      </c>
      <c r="H1270" s="6">
        <v>87372500000</v>
      </c>
      <c r="I1270" s="154">
        <v>6.9897999999999998</v>
      </c>
      <c r="J1270" s="154">
        <v>34.690510000000003</v>
      </c>
      <c r="K1270" s="6">
        <v>2160</v>
      </c>
      <c r="L1270" s="6">
        <v>27564500</v>
      </c>
      <c r="M1270" s="154">
        <v>5.6129321957790754</v>
      </c>
      <c r="N1270" s="154">
        <v>1.1754595631695688</v>
      </c>
      <c r="O1270" s="154">
        <v>0.48305199999999998</v>
      </c>
      <c r="P1270" s="172" t="s">
        <v>4755</v>
      </c>
      <c r="Q1270" s="168" t="s">
        <v>4438</v>
      </c>
      <c r="R1270" s="172" t="s">
        <v>4756</v>
      </c>
      <c r="S1270" s="168" t="s">
        <v>4748</v>
      </c>
      <c r="T1270" s="172">
        <v>478331.40189600002</v>
      </c>
      <c r="U1270" s="168">
        <v>1016.7263870127661</v>
      </c>
      <c r="V1270" s="172" t="s">
        <v>4471</v>
      </c>
      <c r="W1270" s="173" t="s">
        <v>4506</v>
      </c>
      <c r="X1270" s="172" t="s">
        <v>4748</v>
      </c>
      <c r="Y1270" s="173" t="s">
        <v>4283</v>
      </c>
      <c r="Z1270" s="172">
        <v>16972.100398999999</v>
      </c>
      <c r="AA1270" s="173" t="s">
        <v>4748</v>
      </c>
      <c r="AB1270" s="172">
        <v>4976</v>
      </c>
      <c r="AC1270" s="168">
        <v>4.9308700834326578</v>
      </c>
      <c r="AD1270" s="172">
        <v>4756</v>
      </c>
      <c r="AE1270" s="168">
        <v>-4.4212218649517632E-2</v>
      </c>
      <c r="AF1270" s="172">
        <v>2428</v>
      </c>
      <c r="AG1270" s="168">
        <v>-0.48948696383515561</v>
      </c>
      <c r="AH1270" s="171">
        <v>15.448853005583093</v>
      </c>
      <c r="AI1270" s="171">
        <v>14.716362974117686</v>
      </c>
      <c r="AJ1270" s="171">
        <v>6.1287529111722501</v>
      </c>
      <c r="AK1270" s="171" t="s">
        <v>4748</v>
      </c>
      <c r="AL1270" s="171">
        <v>137.01295083001327</v>
      </c>
      <c r="AM1270" s="171">
        <v>34.378900413752319</v>
      </c>
      <c r="AN1270" s="170">
        <v>18.68860995694256</v>
      </c>
      <c r="AO1270" s="170">
        <v>17.445594223698091</v>
      </c>
      <c r="AP1270" s="170">
        <v>12.39217115665927</v>
      </c>
      <c r="AQ1270" s="170">
        <v>1030.7044163522896</v>
      </c>
      <c r="AR1270" s="170">
        <v>122.52874736663311</v>
      </c>
      <c r="AS1270" s="170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62">
        <v>1268</v>
      </c>
      <c r="B1271" s="3" t="s">
        <v>2061</v>
      </c>
      <c r="C1271" s="3" t="s">
        <v>694</v>
      </c>
      <c r="D1271" s="28">
        <v>11200</v>
      </c>
      <c r="E1271" s="25">
        <v>9.803922</v>
      </c>
      <c r="F1271" s="25">
        <v>40</v>
      </c>
      <c r="G1271" s="25">
        <v>24.44444</v>
      </c>
      <c r="H1271" s="28">
        <v>112000000000</v>
      </c>
      <c r="I1271" s="51">
        <v>10</v>
      </c>
      <c r="J1271" s="51">
        <v>32.082360000000001</v>
      </c>
      <c r="K1271" s="28">
        <v>15</v>
      </c>
      <c r="L1271" s="28">
        <v>163000</v>
      </c>
      <c r="M1271" s="51">
        <v>8.3925306477235253</v>
      </c>
      <c r="N1271" s="51">
        <v>0.64030703187224125</v>
      </c>
      <c r="O1271" s="51" t="s">
        <v>4942</v>
      </c>
      <c r="P1271" s="30">
        <v>6062072.8209549999</v>
      </c>
      <c r="Q1271" s="27" t="s">
        <v>2001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2001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2001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4748</v>
      </c>
      <c r="AI1271" s="25">
        <v>0.359274931761775</v>
      </c>
      <c r="AJ1271" s="25">
        <v>1.8612102392977579</v>
      </c>
      <c r="AK1271" s="25" t="s">
        <v>4748</v>
      </c>
      <c r="AL1271" s="25">
        <v>3.3587232541220944</v>
      </c>
      <c r="AM1271" s="25">
        <v>10.06830408511094</v>
      </c>
      <c r="AN1271" s="49">
        <v>6.4524766800702853</v>
      </c>
      <c r="AO1271" s="49">
        <v>5.8597653631736186</v>
      </c>
      <c r="AP1271" s="49">
        <v>6.0911810610052353</v>
      </c>
      <c r="AQ1271" s="49">
        <v>279.31992633497396</v>
      </c>
      <c r="AR1271" s="49">
        <v>240.08292584828445</v>
      </c>
      <c r="AS1271" s="49">
        <v>201.58983703370924</v>
      </c>
      <c r="AT1271" s="28" t="s">
        <v>4748</v>
      </c>
      <c r="AU1271" s="28">
        <v>500</v>
      </c>
      <c r="AV1271" s="28">
        <v>500</v>
      </c>
    </row>
    <row r="1272" spans="1:48" x14ac:dyDescent="0.25">
      <c r="A1272" s="162">
        <v>1269</v>
      </c>
      <c r="B1272" s="3" t="s">
        <v>614</v>
      </c>
      <c r="C1272" s="3" t="s">
        <v>694</v>
      </c>
      <c r="D1272" s="6">
        <v>15500</v>
      </c>
      <c r="E1272" s="171">
        <v>19.23077</v>
      </c>
      <c r="F1272" s="171">
        <v>16.541350000000001</v>
      </c>
      <c r="G1272" s="171">
        <v>14.81481</v>
      </c>
      <c r="H1272" s="6">
        <v>192200000000</v>
      </c>
      <c r="I1272" s="154">
        <v>12.399999999999999</v>
      </c>
      <c r="J1272" s="154">
        <v>29.02468</v>
      </c>
      <c r="K1272" s="6">
        <v>205</v>
      </c>
      <c r="L1272" s="6">
        <v>2919000</v>
      </c>
      <c r="M1272" s="154">
        <v>12.644529222595686</v>
      </c>
      <c r="N1272" s="154">
        <v>0.91889430208892775</v>
      </c>
      <c r="O1272" s="154" t="s">
        <v>4942</v>
      </c>
      <c r="P1272" s="172">
        <v>2445578.3502890002</v>
      </c>
      <c r="Q1272" s="168">
        <v>-0.10393509029762527</v>
      </c>
      <c r="R1272" s="172">
        <v>2006930.108484</v>
      </c>
      <c r="S1272" s="168">
        <v>-0.17936380641951788</v>
      </c>
      <c r="T1272" s="172">
        <v>2294256.6405449999</v>
      </c>
      <c r="U1272" s="168">
        <v>0.14316718397236133</v>
      </c>
      <c r="V1272" s="172">
        <v>26725.098838999998</v>
      </c>
      <c r="W1272" s="173">
        <v>0.23914624976924381</v>
      </c>
      <c r="X1272" s="172">
        <v>22312.056204</v>
      </c>
      <c r="Y1272" s="173">
        <v>-0.16512727086943579</v>
      </c>
      <c r="Z1272" s="172">
        <v>22780.949446999999</v>
      </c>
      <c r="AA1272" s="173">
        <v>2.1015241209187061E-2</v>
      </c>
      <c r="AB1272" s="172">
        <v>1771</v>
      </c>
      <c r="AC1272" s="168">
        <v>1.8225722992008198E-2</v>
      </c>
      <c r="AD1272" s="172">
        <v>1529</v>
      </c>
      <c r="AE1272" s="168">
        <v>-0.13664596273291929</v>
      </c>
      <c r="AF1272" s="172">
        <v>1479</v>
      </c>
      <c r="AG1272" s="168">
        <v>-3.2701111837802485E-2</v>
      </c>
      <c r="AH1272" s="171">
        <v>8.8558119871615766</v>
      </c>
      <c r="AI1272" s="171">
        <v>6.8539765304319653</v>
      </c>
      <c r="AJ1272" s="171">
        <v>5.9635283732046069</v>
      </c>
      <c r="AK1272" s="171">
        <v>11.962949604296533</v>
      </c>
      <c r="AL1272" s="171">
        <v>10.112329399979945</v>
      </c>
      <c r="AM1272" s="171">
        <v>9.5593517965236572</v>
      </c>
      <c r="AN1272" s="170">
        <v>5.7698520734093428</v>
      </c>
      <c r="AO1272" s="170">
        <v>6.8743367741497918</v>
      </c>
      <c r="AP1272" s="170">
        <v>6.2464065588563322</v>
      </c>
      <c r="AQ1272" s="170">
        <v>1.3726615944427236</v>
      </c>
      <c r="AR1272" s="170">
        <v>22.270751404203718</v>
      </c>
      <c r="AS1272" s="170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62">
        <v>1270</v>
      </c>
      <c r="B1273" s="3" t="s">
        <v>3651</v>
      </c>
      <c r="C1273" s="3" t="s">
        <v>2176</v>
      </c>
      <c r="D1273" s="28">
        <v>38100</v>
      </c>
      <c r="E1273" s="25">
        <v>3.5326089999999999</v>
      </c>
      <c r="F1273" s="25">
        <v>-28.113209999999999</v>
      </c>
      <c r="G1273" s="25">
        <v>-36.5</v>
      </c>
      <c r="H1273" s="28">
        <v>685800000000</v>
      </c>
      <c r="I1273" s="51">
        <v>18</v>
      </c>
      <c r="J1273" s="51">
        <v>78.336110000000005</v>
      </c>
      <c r="K1273" s="28">
        <v>360</v>
      </c>
      <c r="L1273" s="28">
        <v>12597000</v>
      </c>
      <c r="M1273" s="51">
        <v>4.1512312050555673</v>
      </c>
      <c r="N1273" s="51">
        <v>2.1060453988722885</v>
      </c>
      <c r="O1273" s="51" t="s">
        <v>4942</v>
      </c>
      <c r="P1273" s="30" t="s">
        <v>4748</v>
      </c>
      <c r="Q1273" s="27" t="s">
        <v>4757</v>
      </c>
      <c r="R1273" s="30" t="s">
        <v>4608</v>
      </c>
      <c r="S1273" s="27" t="s">
        <v>4748</v>
      </c>
      <c r="T1273" s="30">
        <v>800406.88274000003</v>
      </c>
      <c r="U1273" s="27">
        <v>1289.9788431290324</v>
      </c>
      <c r="V1273" s="30" t="s">
        <v>4564</v>
      </c>
      <c r="W1273" s="32" t="s">
        <v>4621</v>
      </c>
      <c r="X1273" s="30" t="s">
        <v>4748</v>
      </c>
      <c r="Y1273" s="32" t="s">
        <v>4748</v>
      </c>
      <c r="Z1273" s="30">
        <v>165209.986076</v>
      </c>
      <c r="AA1273" s="32" t="s">
        <v>4748</v>
      </c>
      <c r="AB1273" s="30">
        <v>1265</v>
      </c>
      <c r="AC1273" s="27" t="s">
        <v>2001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4748</v>
      </c>
      <c r="AI1273" s="25">
        <v>16.83224710809899</v>
      </c>
      <c r="AJ1273" s="25">
        <v>34.244094673676685</v>
      </c>
      <c r="AK1273" s="25" t="s">
        <v>4748</v>
      </c>
      <c r="AL1273" s="25">
        <v>32.81795049155911</v>
      </c>
      <c r="AM1273" s="25">
        <v>55.73285394823516</v>
      </c>
      <c r="AN1273" s="49">
        <v>15.108359408732364</v>
      </c>
      <c r="AO1273" s="49">
        <v>24.068490420937437</v>
      </c>
      <c r="AP1273" s="49">
        <v>31.924215736036221</v>
      </c>
      <c r="AQ1273" s="49">
        <v>30.92343081537242</v>
      </c>
      <c r="AR1273" s="49">
        <v>11.48565147524878</v>
      </c>
      <c r="AS1273" s="49">
        <v>2.1496526381023648</v>
      </c>
      <c r="AT1273" s="28" t="s">
        <v>4748</v>
      </c>
      <c r="AU1273" s="28">
        <v>4000</v>
      </c>
      <c r="AV1273" s="28">
        <v>8500</v>
      </c>
    </row>
    <row r="1274" spans="1:48" x14ac:dyDescent="0.25">
      <c r="A1274" s="162">
        <v>1271</v>
      </c>
      <c r="B1274" s="3" t="s">
        <v>273</v>
      </c>
      <c r="C1274" s="3" t="s">
        <v>1</v>
      </c>
      <c r="D1274" s="6">
        <v>38400</v>
      </c>
      <c r="E1274" s="171">
        <v>4.2062419999999996</v>
      </c>
      <c r="F1274" s="171">
        <v>9.0909089999999999</v>
      </c>
      <c r="G1274" s="171">
        <v>14.62687</v>
      </c>
      <c r="H1274" s="6">
        <v>2688000000000</v>
      </c>
      <c r="I1274" s="154">
        <v>70</v>
      </c>
      <c r="J1274" s="154">
        <v>5.3990929999999997</v>
      </c>
      <c r="K1274" s="6">
        <v>2285.5</v>
      </c>
      <c r="L1274" s="6">
        <v>87019200</v>
      </c>
      <c r="M1274" s="154">
        <v>5.5059904518695344</v>
      </c>
      <c r="N1274" s="154">
        <v>2.0009245522709063</v>
      </c>
      <c r="O1274" s="154">
        <v>0.45369690000000001</v>
      </c>
      <c r="P1274" s="172">
        <v>564978.29851300002</v>
      </c>
      <c r="Q1274" s="168">
        <v>-0.17799648078857366</v>
      </c>
      <c r="R1274" s="172">
        <v>448618.35589200002</v>
      </c>
      <c r="S1274" s="168">
        <v>-0.20595471176017677</v>
      </c>
      <c r="T1274" s="172">
        <v>700106.70845999999</v>
      </c>
      <c r="U1274" s="168">
        <v>0.5605841786566198</v>
      </c>
      <c r="V1274" s="172">
        <v>208979.356443</v>
      </c>
      <c r="W1274" s="173">
        <v>-0.12680281273543825</v>
      </c>
      <c r="X1274" s="172">
        <v>103636.613587</v>
      </c>
      <c r="Y1274" s="173">
        <v>-0.50408205216543811</v>
      </c>
      <c r="Z1274" s="172">
        <v>314149.022559</v>
      </c>
      <c r="AA1274" s="173">
        <v>2.0312551875817593</v>
      </c>
      <c r="AB1274" s="172">
        <v>2985</v>
      </c>
      <c r="AC1274" s="168">
        <v>-0.12693770108218783</v>
      </c>
      <c r="AD1274" s="172">
        <v>1481</v>
      </c>
      <c r="AE1274" s="168">
        <v>-0.50385259631490786</v>
      </c>
      <c r="AF1274" s="172">
        <v>4488</v>
      </c>
      <c r="AG1274" s="168">
        <v>2.0303848750844025</v>
      </c>
      <c r="AH1274" s="171">
        <v>12.903799116115467</v>
      </c>
      <c r="AI1274" s="171">
        <v>7.0402493382019733</v>
      </c>
      <c r="AJ1274" s="171">
        <v>23.746353429364301</v>
      </c>
      <c r="AK1274" s="171">
        <v>20.030490948756796</v>
      </c>
      <c r="AL1274" s="171">
        <v>10.412870437848923</v>
      </c>
      <c r="AM1274" s="171">
        <v>32.328141260902285</v>
      </c>
      <c r="AN1274" s="170">
        <v>52.229405933228115</v>
      </c>
      <c r="AO1274" s="170">
        <v>42.864868326808732</v>
      </c>
      <c r="AP1274" s="170">
        <v>60.034359120415957</v>
      </c>
      <c r="AQ1274" s="170">
        <v>40.872281837897461</v>
      </c>
      <c r="AR1274" s="170">
        <v>20.339540097072369</v>
      </c>
      <c r="AS1274" s="170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62">
        <v>1272</v>
      </c>
      <c r="B1275" s="3" t="s">
        <v>274</v>
      </c>
      <c r="C1275" s="3" t="s">
        <v>1</v>
      </c>
      <c r="D1275" s="28">
        <v>28250</v>
      </c>
      <c r="E1275" s="25">
        <v>-3.747871</v>
      </c>
      <c r="F1275" s="25">
        <v>7.0075760000000002</v>
      </c>
      <c r="G1275" s="25">
        <v>-1.192366</v>
      </c>
      <c r="H1275" s="28">
        <v>1342126086000</v>
      </c>
      <c r="I1275" s="51">
        <v>47.508890000000001</v>
      </c>
      <c r="J1275" s="51">
        <v>57.370690000000003</v>
      </c>
      <c r="K1275" s="28">
        <v>5440</v>
      </c>
      <c r="L1275" s="28">
        <v>157550000</v>
      </c>
      <c r="M1275" s="51">
        <v>6.176627320604088</v>
      </c>
      <c r="N1275" s="51">
        <v>0.94353178169019047</v>
      </c>
      <c r="O1275" s="51">
        <v>0.4856569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9">
        <v>24.866290686479566</v>
      </c>
      <c r="AO1275" s="49">
        <v>25.029450701543709</v>
      </c>
      <c r="AP1275" s="49">
        <v>11.695551373398905</v>
      </c>
      <c r="AQ1275" s="49">
        <v>52.213778835585437</v>
      </c>
      <c r="AR1275" s="49">
        <v>73.938491532341743</v>
      </c>
      <c r="AS1275" s="49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62">
        <v>1273</v>
      </c>
      <c r="B1276" s="3" t="s">
        <v>275</v>
      </c>
      <c r="C1276" s="3" t="s">
        <v>1</v>
      </c>
      <c r="D1276" s="28">
        <v>8800</v>
      </c>
      <c r="E1276" s="25">
        <v>-9.2783510000000007</v>
      </c>
      <c r="F1276" s="25">
        <v>19.24119</v>
      </c>
      <c r="G1276" s="25">
        <v>-12</v>
      </c>
      <c r="H1276" s="28">
        <v>324526224000</v>
      </c>
      <c r="I1276" s="51">
        <v>36.877980000000001</v>
      </c>
      <c r="J1276" s="51">
        <v>24.126460000000002</v>
      </c>
      <c r="K1276" s="28">
        <v>15059.5</v>
      </c>
      <c r="L1276" s="28">
        <v>137300000</v>
      </c>
      <c r="M1276" s="51">
        <v>134.15559533641618</v>
      </c>
      <c r="N1276" s="51">
        <v>0.80925586023123608</v>
      </c>
      <c r="O1276" s="51">
        <v>0.63547719999999996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9">
        <v>13.84346325824184</v>
      </c>
      <c r="AO1276" s="49">
        <v>11.497634608715767</v>
      </c>
      <c r="AP1276" s="49">
        <v>10.456419124686667</v>
      </c>
      <c r="AQ1276" s="49">
        <v>296.71179969999326</v>
      </c>
      <c r="AR1276" s="49">
        <v>285.00123909780399</v>
      </c>
      <c r="AS1276" s="49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62">
        <v>1274</v>
      </c>
      <c r="B1277" s="3" t="s">
        <v>3654</v>
      </c>
      <c r="C1277" s="3" t="s">
        <v>2176</v>
      </c>
      <c r="D1277" s="28">
        <v>17000</v>
      </c>
      <c r="E1277" s="25">
        <v>0</v>
      </c>
      <c r="F1277" s="25">
        <v>13.33333</v>
      </c>
      <c r="G1277" s="25">
        <v>54.545450000000002</v>
      </c>
      <c r="H1277" s="28">
        <v>79259950000</v>
      </c>
      <c r="I1277" s="51">
        <v>4.66235</v>
      </c>
      <c r="J1277" s="51">
        <v>19.77543</v>
      </c>
      <c r="K1277" s="28">
        <v>0</v>
      </c>
      <c r="L1277" s="28" t="s">
        <v>4942</v>
      </c>
      <c r="M1277" s="51">
        <v>8.3088954056695989</v>
      </c>
      <c r="N1277" s="51">
        <v>0.7466557406640062</v>
      </c>
      <c r="O1277" s="51" t="s">
        <v>4942</v>
      </c>
      <c r="P1277" s="30" t="s">
        <v>4562</v>
      </c>
      <c r="Q1277" s="27" t="s">
        <v>4361</v>
      </c>
      <c r="R1277" s="30" t="s">
        <v>4318</v>
      </c>
      <c r="S1277" s="27" t="s">
        <v>4748</v>
      </c>
      <c r="T1277" s="30" t="s">
        <v>4748</v>
      </c>
      <c r="U1277" s="27" t="s">
        <v>4748</v>
      </c>
      <c r="V1277" s="30" t="s">
        <v>4541</v>
      </c>
      <c r="W1277" s="32" t="s">
        <v>4519</v>
      </c>
      <c r="X1277" s="30" t="s">
        <v>4748</v>
      </c>
      <c r="Y1277" s="32" t="s">
        <v>4616</v>
      </c>
      <c r="Z1277" s="30" t="s">
        <v>4748</v>
      </c>
      <c r="AA1277" s="32" t="s">
        <v>4748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4748</v>
      </c>
      <c r="AG1277" s="27" t="s">
        <v>4748</v>
      </c>
      <c r="AH1277" s="25">
        <v>1.1529066634075626</v>
      </c>
      <c r="AI1277" s="25">
        <v>0.49949603365275319</v>
      </c>
      <c r="AJ1277" s="25" t="s">
        <v>4748</v>
      </c>
      <c r="AK1277" s="25">
        <v>1.7271301988241079</v>
      </c>
      <c r="AL1277" s="25">
        <v>0.793137583362444</v>
      </c>
      <c r="AM1277" s="25" t="s">
        <v>4748</v>
      </c>
      <c r="AN1277" s="49">
        <v>18.876974412943504</v>
      </c>
      <c r="AO1277" s="49">
        <v>11.202846197163929</v>
      </c>
      <c r="AP1277" s="49" t="s">
        <v>4748</v>
      </c>
      <c r="AQ1277" s="49">
        <v>62.481673371831491</v>
      </c>
      <c r="AR1277" s="49">
        <v>58.122210957991641</v>
      </c>
      <c r="AS1277" s="49" t="s">
        <v>4748</v>
      </c>
      <c r="AT1277" s="28">
        <v>1200</v>
      </c>
      <c r="AU1277" s="28">
        <v>1000</v>
      </c>
      <c r="AV1277" s="28" t="s">
        <v>4748</v>
      </c>
    </row>
    <row r="1278" spans="1:48" x14ac:dyDescent="0.25">
      <c r="A1278" s="162">
        <v>1275</v>
      </c>
      <c r="B1278" s="3" t="s">
        <v>615</v>
      </c>
      <c r="C1278" s="3" t="s">
        <v>694</v>
      </c>
      <c r="D1278" s="28">
        <v>11200</v>
      </c>
      <c r="E1278" s="25">
        <v>23.076920000000001</v>
      </c>
      <c r="F1278" s="25">
        <v>12</v>
      </c>
      <c r="G1278" s="25">
        <v>51.351349999999996</v>
      </c>
      <c r="H1278" s="28">
        <v>67200000000</v>
      </c>
      <c r="I1278" s="51">
        <v>6</v>
      </c>
      <c r="J1278" s="51">
        <v>26.773099999999999</v>
      </c>
      <c r="K1278" s="28">
        <v>12485</v>
      </c>
      <c r="L1278" s="28">
        <v>121844500</v>
      </c>
      <c r="M1278" s="51">
        <v>5.9617818135080327</v>
      </c>
      <c r="N1278" s="51">
        <v>0.62217591369200975</v>
      </c>
      <c r="O1278" s="51" t="s">
        <v>4942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9">
        <v>4.3655591792345465</v>
      </c>
      <c r="AO1278" s="49">
        <v>3.0789336131064493</v>
      </c>
      <c r="AP1278" s="49">
        <v>3.3252674625313006</v>
      </c>
      <c r="AQ1278" s="49">
        <v>0</v>
      </c>
      <c r="AR1278" s="49">
        <v>0</v>
      </c>
      <c r="AS1278" s="49">
        <v>0</v>
      </c>
      <c r="AT1278" s="28">
        <v>500</v>
      </c>
      <c r="AU1278" s="28" t="s">
        <v>4748</v>
      </c>
      <c r="AV1278" s="28">
        <v>750</v>
      </c>
    </row>
    <row r="1279" spans="1:48" x14ac:dyDescent="0.25">
      <c r="A1279" s="162">
        <v>1276</v>
      </c>
      <c r="B1279" s="3" t="s">
        <v>276</v>
      </c>
      <c r="C1279" s="3" t="s">
        <v>1</v>
      </c>
      <c r="D1279" s="28">
        <v>13400</v>
      </c>
      <c r="E1279" s="25">
        <v>-3.9426519999999998</v>
      </c>
      <c r="F1279" s="25">
        <v>9.8360660000000006</v>
      </c>
      <c r="G1279" s="25">
        <v>-6.9011639999999996</v>
      </c>
      <c r="H1279" s="28">
        <v>399083382800</v>
      </c>
      <c r="I1279" s="51">
        <v>29.782339999999998</v>
      </c>
      <c r="J1279" s="51">
        <v>40.884160000000001</v>
      </c>
      <c r="K1279" s="28">
        <v>12340</v>
      </c>
      <c r="L1279" s="28">
        <v>168800000</v>
      </c>
      <c r="M1279" s="51">
        <v>9.6759988793406482</v>
      </c>
      <c r="N1279" s="51">
        <v>0.92608481217888183</v>
      </c>
      <c r="O1279" s="51">
        <v>0.59291819999999995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9">
        <v>7.8496761391473324</v>
      </c>
      <c r="AO1279" s="49">
        <v>7.2519850565002208</v>
      </c>
      <c r="AP1279" s="49">
        <v>6.6016334472045575</v>
      </c>
      <c r="AQ1279" s="49">
        <v>210.97644719886497</v>
      </c>
      <c r="AR1279" s="49">
        <v>183.7717415126933</v>
      </c>
      <c r="AS1279" s="49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62">
        <v>1277</v>
      </c>
      <c r="B1280" s="3" t="s">
        <v>3657</v>
      </c>
      <c r="C1280" s="3" t="s">
        <v>2176</v>
      </c>
      <c r="D1280" s="28">
        <v>5200</v>
      </c>
      <c r="E1280" s="25">
        <v>-17.460319999999999</v>
      </c>
      <c r="F1280" s="25">
        <v>-11.864409999999999</v>
      </c>
      <c r="G1280" s="25">
        <v>-27.77778</v>
      </c>
      <c r="H1280" s="28">
        <v>59690753200.000008</v>
      </c>
      <c r="I1280" s="51">
        <v>11.47899</v>
      </c>
      <c r="J1280" s="51">
        <v>30.587140000000002</v>
      </c>
      <c r="K1280" s="28">
        <v>10975</v>
      </c>
      <c r="L1280" s="28">
        <v>70281000</v>
      </c>
      <c r="M1280" s="51">
        <v>4.1834271922767501</v>
      </c>
      <c r="N1280" s="51">
        <v>0.31579690181437226</v>
      </c>
      <c r="O1280" s="51">
        <v>7.1670059999999994E-2</v>
      </c>
      <c r="P1280" s="30" t="s">
        <v>4308</v>
      </c>
      <c r="Q1280" s="27" t="s">
        <v>4457</v>
      </c>
      <c r="R1280" s="30" t="s">
        <v>4545</v>
      </c>
      <c r="S1280" s="27" t="s">
        <v>4266</v>
      </c>
      <c r="T1280" s="30">
        <v>1716783.6022940001</v>
      </c>
      <c r="U1280" s="27">
        <v>11677.800015605442</v>
      </c>
      <c r="V1280" s="30" t="s">
        <v>4468</v>
      </c>
      <c r="W1280" s="32" t="s">
        <v>4758</v>
      </c>
      <c r="X1280" s="30" t="s">
        <v>4275</v>
      </c>
      <c r="Y1280" s="32" t="s">
        <v>4389</v>
      </c>
      <c r="Z1280" s="30">
        <v>937.03850899999998</v>
      </c>
      <c r="AA1280" s="32">
        <v>-86.185318999999993</v>
      </c>
      <c r="AB1280" s="30">
        <v>2214</v>
      </c>
      <c r="AC1280" s="27">
        <v>5.398843930635838</v>
      </c>
      <c r="AD1280" s="30">
        <v>417</v>
      </c>
      <c r="AE1280" s="27">
        <v>-0.81165311653116534</v>
      </c>
      <c r="AF1280" s="30">
        <v>82</v>
      </c>
      <c r="AG1280" s="27">
        <v>-0.80335731414868106</v>
      </c>
      <c r="AH1280" s="25">
        <v>17.385314515096599</v>
      </c>
      <c r="AI1280" s="25">
        <v>2.7732365292673413</v>
      </c>
      <c r="AJ1280" s="25">
        <v>0.23347407763528241</v>
      </c>
      <c r="AK1280" s="25">
        <v>28.256130267413376</v>
      </c>
      <c r="AL1280" s="25">
        <v>4.5338256128943124</v>
      </c>
      <c r="AM1280" s="25">
        <v>0.53487065062391959</v>
      </c>
      <c r="AN1280" s="49">
        <v>9.6592971323899324</v>
      </c>
      <c r="AO1280" s="49">
        <v>3.4392013353637618</v>
      </c>
      <c r="AP1280" s="49">
        <v>4.1884246708156825</v>
      </c>
      <c r="AQ1280" s="49">
        <v>5.574058100846468</v>
      </c>
      <c r="AR1280" s="49">
        <v>58.244737192972849</v>
      </c>
      <c r="AS1280" s="49">
        <v>55.841025111410168</v>
      </c>
      <c r="AT1280" s="28">
        <v>0</v>
      </c>
      <c r="AU1280" s="28">
        <v>600</v>
      </c>
      <c r="AV1280" s="28" t="s">
        <v>4748</v>
      </c>
    </row>
    <row r="1281" spans="1:48" x14ac:dyDescent="0.25">
      <c r="A1281" s="162">
        <v>1278</v>
      </c>
      <c r="B1281" s="3" t="s">
        <v>277</v>
      </c>
      <c r="C1281" s="3" t="s">
        <v>1</v>
      </c>
      <c r="D1281" s="28">
        <v>14300</v>
      </c>
      <c r="E1281" s="25">
        <v>-1.37931</v>
      </c>
      <c r="F1281" s="25">
        <v>14.4</v>
      </c>
      <c r="G1281" s="25">
        <v>13.043480000000001</v>
      </c>
      <c r="H1281" s="28">
        <v>275275000000</v>
      </c>
      <c r="I1281" s="51">
        <v>19.25</v>
      </c>
      <c r="J1281" s="51">
        <v>88.611429999999999</v>
      </c>
      <c r="K1281" s="28">
        <v>3954.5</v>
      </c>
      <c r="L1281" s="28">
        <v>56677200</v>
      </c>
      <c r="M1281" s="51">
        <v>10.298790067462564</v>
      </c>
      <c r="N1281" s="51">
        <v>0.87333349441326535</v>
      </c>
      <c r="O1281" s="51">
        <v>0.4215198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9">
        <v>-1.8019858592757787</v>
      </c>
      <c r="AO1281" s="49">
        <v>4.7192364392843578</v>
      </c>
      <c r="AP1281" s="49">
        <v>19.2816540007979</v>
      </c>
      <c r="AQ1281" s="49">
        <v>0</v>
      </c>
      <c r="AR1281" s="49">
        <v>0</v>
      </c>
      <c r="AS1281" s="49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62">
        <v>1279</v>
      </c>
      <c r="B1282" s="3" t="s">
        <v>3660</v>
      </c>
      <c r="C1282" s="3" t="s">
        <v>2176</v>
      </c>
      <c r="D1282" s="6">
        <v>13000</v>
      </c>
      <c r="E1282" s="171">
        <v>7.4380170000000003</v>
      </c>
      <c r="F1282" s="171">
        <v>47.727269999999997</v>
      </c>
      <c r="G1282" s="171">
        <v>23.809519999999999</v>
      </c>
      <c r="H1282" s="6">
        <v>208000000000</v>
      </c>
      <c r="I1282" s="154">
        <v>16</v>
      </c>
      <c r="J1282" s="154">
        <v>33.69323</v>
      </c>
      <c r="K1282" s="6">
        <v>40997</v>
      </c>
      <c r="L1282" s="6">
        <v>527846000</v>
      </c>
      <c r="M1282" s="154">
        <v>2.1576763485477177</v>
      </c>
      <c r="N1282" s="154">
        <v>0.59746153812610558</v>
      </c>
      <c r="O1282" s="154">
        <v>0.57463220000000004</v>
      </c>
      <c r="P1282" s="172" t="s">
        <v>4579</v>
      </c>
      <c r="Q1282" s="168" t="s">
        <v>4383</v>
      </c>
      <c r="R1282" s="172" t="s">
        <v>4759</v>
      </c>
      <c r="S1282" s="168" t="s">
        <v>4748</v>
      </c>
      <c r="T1282" s="172">
        <v>2015101.7486630001</v>
      </c>
      <c r="U1282" s="168">
        <v>10439.941702917098</v>
      </c>
      <c r="V1282" s="172" t="s">
        <v>4265</v>
      </c>
      <c r="W1282" s="173" t="s">
        <v>4560</v>
      </c>
      <c r="X1282" s="172" t="s">
        <v>4748</v>
      </c>
      <c r="Y1282" s="173" t="s">
        <v>4748</v>
      </c>
      <c r="Z1282" s="172">
        <v>96404.292325000002</v>
      </c>
      <c r="AA1282" s="173" t="s">
        <v>4748</v>
      </c>
      <c r="AB1282" s="172">
        <v>-4375</v>
      </c>
      <c r="AC1282" s="168">
        <v>-8.8687050359712227</v>
      </c>
      <c r="AD1282" s="172">
        <v>5604</v>
      </c>
      <c r="AE1282" s="168">
        <v>-2.2809142857142857</v>
      </c>
      <c r="AF1282" s="172">
        <v>6025</v>
      </c>
      <c r="AG1282" s="168">
        <v>7.5124910778015697E-2</v>
      </c>
      <c r="AH1282" s="171">
        <v>-3.9868234871126478</v>
      </c>
      <c r="AI1282" s="171">
        <v>5.3558678909473425</v>
      </c>
      <c r="AJ1282" s="171">
        <v>6.4441182542971962</v>
      </c>
      <c r="AK1282" s="171">
        <v>-35.517951572892386</v>
      </c>
      <c r="AL1282" s="171">
        <v>43.334409809975242</v>
      </c>
      <c r="AM1282" s="171">
        <v>32.141468941052729</v>
      </c>
      <c r="AN1282" s="170">
        <v>3.2090912243365799</v>
      </c>
      <c r="AO1282" s="170">
        <v>15.955281115177634</v>
      </c>
      <c r="AP1282" s="170">
        <v>16.718609057459645</v>
      </c>
      <c r="AQ1282" s="170">
        <v>839.21764964635804</v>
      </c>
      <c r="AR1282" s="170">
        <v>425.71288910559917</v>
      </c>
      <c r="AS1282" s="170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62">
        <v>1280</v>
      </c>
      <c r="B1283" s="3" t="s">
        <v>616</v>
      </c>
      <c r="C1283" s="3" t="s">
        <v>694</v>
      </c>
      <c r="D1283" s="28">
        <v>20500</v>
      </c>
      <c r="E1283" s="25">
        <v>-10.48035</v>
      </c>
      <c r="F1283" s="25">
        <v>15.16854</v>
      </c>
      <c r="G1283" s="25">
        <v>90.697670000000002</v>
      </c>
      <c r="H1283" s="28">
        <v>1062047374499.9999</v>
      </c>
      <c r="I1283" s="51">
        <v>51.807189999999999</v>
      </c>
      <c r="J1283" s="51">
        <v>86.352260000000001</v>
      </c>
      <c r="K1283" s="28">
        <v>988677.1</v>
      </c>
      <c r="L1283" s="28">
        <v>22187230000</v>
      </c>
      <c r="M1283" s="51">
        <v>5.165328744517093</v>
      </c>
      <c r="N1283" s="51">
        <v>1.2166085501828261</v>
      </c>
      <c r="O1283" s="51">
        <v>0.98635870000000003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9">
        <v>18.139936281942269</v>
      </c>
      <c r="AO1283" s="49">
        <v>17.528373338065883</v>
      </c>
      <c r="AP1283" s="49">
        <v>17.560801457184951</v>
      </c>
      <c r="AQ1283" s="49">
        <v>219.65009378199002</v>
      </c>
      <c r="AR1283" s="49">
        <v>220.38414626850965</v>
      </c>
      <c r="AS1283" s="49">
        <v>214.60447544652763</v>
      </c>
      <c r="AT1283" s="28">
        <v>0</v>
      </c>
      <c r="AU1283" s="28" t="s">
        <v>4748</v>
      </c>
      <c r="AV1283" s="28">
        <v>0</v>
      </c>
    </row>
    <row r="1284" spans="1:48" x14ac:dyDescent="0.25">
      <c r="A1284" s="162">
        <v>1281</v>
      </c>
      <c r="B1284" s="3" t="s">
        <v>2044</v>
      </c>
      <c r="C1284" s="3" t="s">
        <v>1</v>
      </c>
      <c r="D1284" s="28">
        <v>10700</v>
      </c>
      <c r="E1284" s="25">
        <v>-0.46511629999999998</v>
      </c>
      <c r="F1284" s="25">
        <v>15.30172</v>
      </c>
      <c r="G1284" s="25">
        <v>75.409840000000003</v>
      </c>
      <c r="H1284" s="28">
        <v>561750000000</v>
      </c>
      <c r="I1284" s="51">
        <v>52.5</v>
      </c>
      <c r="J1284" s="51">
        <v>89.709580000000003</v>
      </c>
      <c r="K1284" s="28">
        <v>694578.5</v>
      </c>
      <c r="L1284" s="28">
        <v>7756700000</v>
      </c>
      <c r="M1284" s="51">
        <v>43.72530618441332</v>
      </c>
      <c r="N1284" s="51">
        <v>0.98447106784952898</v>
      </c>
      <c r="O1284" s="51">
        <v>0.2667812</v>
      </c>
      <c r="P1284" s="30">
        <v>1287174.670472</v>
      </c>
      <c r="Q1284" s="27" t="s">
        <v>2001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2001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2001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4748</v>
      </c>
      <c r="AI1284" s="25">
        <v>2.588275476123862</v>
      </c>
      <c r="AJ1284" s="25">
        <v>3.3535102821191916</v>
      </c>
      <c r="AK1284" s="25" t="s">
        <v>4748</v>
      </c>
      <c r="AL1284" s="25">
        <v>6.1231707389128465</v>
      </c>
      <c r="AM1284" s="25">
        <v>7.4644072144510796</v>
      </c>
      <c r="AN1284" s="49">
        <v>1.7790354448633527</v>
      </c>
      <c r="AO1284" s="49">
        <v>5.7073687573957805</v>
      </c>
      <c r="AP1284" s="49">
        <v>4.3726487829935827</v>
      </c>
      <c r="AQ1284" s="49">
        <v>93.773335244050756</v>
      </c>
      <c r="AR1284" s="49">
        <v>82.674872127559652</v>
      </c>
      <c r="AS1284" s="49">
        <v>90.324938554980861</v>
      </c>
      <c r="AT1284" s="28" t="s">
        <v>4748</v>
      </c>
      <c r="AU1284" s="28">
        <v>300</v>
      </c>
      <c r="AV1284" s="28" t="s">
        <v>4748</v>
      </c>
    </row>
    <row r="1285" spans="1:48" x14ac:dyDescent="0.25">
      <c r="A1285" s="162">
        <v>1282</v>
      </c>
      <c r="B1285" s="3" t="s">
        <v>3663</v>
      </c>
      <c r="C1285" s="3" t="s">
        <v>2176</v>
      </c>
      <c r="D1285" s="28" t="s">
        <v>4942</v>
      </c>
      <c r="E1285" s="25" t="s">
        <v>4942</v>
      </c>
      <c r="F1285" s="25" t="s">
        <v>4942</v>
      </c>
      <c r="G1285" s="25" t="s">
        <v>4942</v>
      </c>
      <c r="H1285" s="28" t="s">
        <v>4942</v>
      </c>
      <c r="I1285" s="51">
        <v>5.7870399999999993</v>
      </c>
      <c r="J1285" s="51">
        <v>86.281239999999997</v>
      </c>
      <c r="K1285" s="28">
        <v>0</v>
      </c>
      <c r="L1285" s="28" t="s">
        <v>4942</v>
      </c>
      <c r="M1285" s="51" t="s">
        <v>4942</v>
      </c>
      <c r="N1285" s="51" t="s">
        <v>4942</v>
      </c>
      <c r="O1285" s="51" t="s">
        <v>4942</v>
      </c>
      <c r="P1285" s="30" t="s">
        <v>4308</v>
      </c>
      <c r="Q1285" s="27" t="s">
        <v>4628</v>
      </c>
      <c r="R1285" s="30" t="s">
        <v>4748</v>
      </c>
      <c r="S1285" s="27" t="s">
        <v>4748</v>
      </c>
      <c r="T1285" s="30" t="s">
        <v>4748</v>
      </c>
      <c r="U1285" s="27" t="s">
        <v>4748</v>
      </c>
      <c r="V1285" s="30" t="s">
        <v>4531</v>
      </c>
      <c r="W1285" s="32" t="s">
        <v>4748</v>
      </c>
      <c r="X1285" s="30" t="s">
        <v>4748</v>
      </c>
      <c r="Y1285" s="32" t="s">
        <v>4760</v>
      </c>
      <c r="Z1285" s="30" t="s">
        <v>4748</v>
      </c>
      <c r="AA1285" s="32" t="s">
        <v>4748</v>
      </c>
      <c r="AB1285" s="30">
        <v>324</v>
      </c>
      <c r="AC1285" s="27">
        <v>0.40869565217391313</v>
      </c>
      <c r="AD1285" s="30" t="s">
        <v>4748</v>
      </c>
      <c r="AE1285" s="27" t="s">
        <v>2001</v>
      </c>
      <c r="AF1285" s="30" t="s">
        <v>4748</v>
      </c>
      <c r="AG1285" s="27" t="s">
        <v>4748</v>
      </c>
      <c r="AH1285" s="25">
        <v>0.32228042429046655</v>
      </c>
      <c r="AI1285" s="25" t="s">
        <v>4748</v>
      </c>
      <c r="AJ1285" s="25" t="s">
        <v>4748</v>
      </c>
      <c r="AK1285" s="25">
        <v>3.0128856826812331</v>
      </c>
      <c r="AL1285" s="25" t="s">
        <v>4748</v>
      </c>
      <c r="AM1285" s="25" t="s">
        <v>4748</v>
      </c>
      <c r="AN1285" s="49">
        <v>3.1879461386606689</v>
      </c>
      <c r="AO1285" s="49" t="s">
        <v>4748</v>
      </c>
      <c r="AP1285" s="49" t="s">
        <v>4748</v>
      </c>
      <c r="AQ1285" s="49">
        <v>291.01524315054598</v>
      </c>
      <c r="AR1285" s="49" t="s">
        <v>4748</v>
      </c>
      <c r="AS1285" s="49" t="s">
        <v>4748</v>
      </c>
      <c r="AT1285" s="28" t="s">
        <v>4748</v>
      </c>
      <c r="AU1285" s="28" t="s">
        <v>4748</v>
      </c>
      <c r="AV1285" s="28" t="s">
        <v>4748</v>
      </c>
    </row>
    <row r="1286" spans="1:48" x14ac:dyDescent="0.25">
      <c r="A1286" s="162">
        <v>1283</v>
      </c>
      <c r="B1286" s="3" t="s">
        <v>3666</v>
      </c>
      <c r="C1286" s="3" t="s">
        <v>2176</v>
      </c>
      <c r="D1286" s="6">
        <v>10000</v>
      </c>
      <c r="E1286" s="171">
        <v>0</v>
      </c>
      <c r="F1286" s="171">
        <v>11.11111</v>
      </c>
      <c r="G1286" s="171">
        <v>11.11111</v>
      </c>
      <c r="H1286" s="6">
        <v>71000000000</v>
      </c>
      <c r="I1286" s="154">
        <v>7.1</v>
      </c>
      <c r="J1286" s="154">
        <v>96.944220000000001</v>
      </c>
      <c r="K1286" s="6">
        <v>0</v>
      </c>
      <c r="L1286" s="6" t="s">
        <v>4942</v>
      </c>
      <c r="M1286" s="154">
        <v>12.903225806451612</v>
      </c>
      <c r="N1286" s="154">
        <v>0.88420680827138687</v>
      </c>
      <c r="O1286" s="154" t="s">
        <v>4942</v>
      </c>
      <c r="P1286" s="172" t="s">
        <v>4748</v>
      </c>
      <c r="Q1286" s="168" t="s">
        <v>4371</v>
      </c>
      <c r="R1286" s="172" t="s">
        <v>4748</v>
      </c>
      <c r="S1286" s="168" t="s">
        <v>4748</v>
      </c>
      <c r="T1286" s="172">
        <v>44164.096054000001</v>
      </c>
      <c r="U1286" s="168" t="s">
        <v>4748</v>
      </c>
      <c r="V1286" s="172" t="s">
        <v>4761</v>
      </c>
      <c r="W1286" s="173" t="s">
        <v>4748</v>
      </c>
      <c r="X1286" s="172" t="s">
        <v>4748</v>
      </c>
      <c r="Y1286" s="173" t="s">
        <v>4748</v>
      </c>
      <c r="Z1286" s="172">
        <v>5915.3977130000003</v>
      </c>
      <c r="AA1286" s="173" t="s">
        <v>4748</v>
      </c>
      <c r="AB1286" s="172">
        <v>1230</v>
      </c>
      <c r="AC1286" s="168" t="s">
        <v>2001</v>
      </c>
      <c r="AD1286" s="172" t="s">
        <v>4748</v>
      </c>
      <c r="AE1286" s="168" t="s">
        <v>2001</v>
      </c>
      <c r="AF1286" s="172">
        <v>775</v>
      </c>
      <c r="AG1286" s="168" t="s">
        <v>4748</v>
      </c>
      <c r="AH1286" s="171" t="s">
        <v>4748</v>
      </c>
      <c r="AI1286" s="171" t="s">
        <v>4748</v>
      </c>
      <c r="AJ1286" s="171" t="s">
        <v>4748</v>
      </c>
      <c r="AK1286" s="171" t="s">
        <v>4748</v>
      </c>
      <c r="AL1286" s="171" t="s">
        <v>4748</v>
      </c>
      <c r="AM1286" s="171" t="s">
        <v>4748</v>
      </c>
      <c r="AN1286" s="170">
        <v>35.838075821683148</v>
      </c>
      <c r="AO1286" s="170" t="s">
        <v>4748</v>
      </c>
      <c r="AP1286" s="170">
        <v>36.16870481956407</v>
      </c>
      <c r="AQ1286" s="170">
        <v>0</v>
      </c>
      <c r="AR1286" s="170" t="s">
        <v>4748</v>
      </c>
      <c r="AS1286" s="170">
        <v>35.725603912890449</v>
      </c>
      <c r="AT1286" s="6" t="s">
        <v>4748</v>
      </c>
      <c r="AU1286" s="6" t="s">
        <v>4748</v>
      </c>
      <c r="AV1286" s="6">
        <v>800</v>
      </c>
    </row>
    <row r="1287" spans="1:48" x14ac:dyDescent="0.25">
      <c r="A1287" s="162">
        <v>1284</v>
      </c>
      <c r="B1287" s="3" t="s">
        <v>3669</v>
      </c>
      <c r="C1287" s="3" t="s">
        <v>2176</v>
      </c>
      <c r="D1287" s="28">
        <v>2100</v>
      </c>
      <c r="E1287" s="25">
        <v>0</v>
      </c>
      <c r="F1287" s="25">
        <v>23.529409999999999</v>
      </c>
      <c r="G1287" s="25">
        <v>-30</v>
      </c>
      <c r="H1287" s="28">
        <v>42000000000</v>
      </c>
      <c r="I1287" s="51">
        <v>20</v>
      </c>
      <c r="J1287" s="51">
        <v>99.76097</v>
      </c>
      <c r="K1287" s="28">
        <v>3495</v>
      </c>
      <c r="L1287" s="28">
        <v>6961500</v>
      </c>
      <c r="M1287" s="51" t="s">
        <v>4942</v>
      </c>
      <c r="N1287" s="51">
        <v>1.7172225252804934</v>
      </c>
      <c r="O1287" s="51">
        <v>0.87804070000000001</v>
      </c>
      <c r="P1287" s="30" t="s">
        <v>4748</v>
      </c>
      <c r="Q1287" s="27" t="s">
        <v>4565</v>
      </c>
      <c r="R1287" s="30" t="s">
        <v>4392</v>
      </c>
      <c r="S1287" s="27" t="s">
        <v>4748</v>
      </c>
      <c r="T1287" s="30">
        <v>1513174.4467209999</v>
      </c>
      <c r="U1287" s="27">
        <v>11125.28269647794</v>
      </c>
      <c r="V1287" s="30" t="s">
        <v>4524</v>
      </c>
      <c r="W1287" s="32" t="s">
        <v>4762</v>
      </c>
      <c r="X1287" s="30" t="s">
        <v>4748</v>
      </c>
      <c r="Y1287" s="32" t="s">
        <v>4748</v>
      </c>
      <c r="Z1287" s="30">
        <v>76118.575171000004</v>
      </c>
      <c r="AA1287" s="32" t="s">
        <v>4748</v>
      </c>
      <c r="AB1287" s="30">
        <v>-2495.4734199999998</v>
      </c>
      <c r="AC1287" s="27" t="s">
        <v>2001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4748</v>
      </c>
      <c r="AI1287" s="25">
        <v>6.7829735871263566</v>
      </c>
      <c r="AJ1287" s="25">
        <v>14.199250290444541</v>
      </c>
      <c r="AK1287" s="25" t="s">
        <v>4748</v>
      </c>
      <c r="AL1287" s="25" t="s">
        <v>4748</v>
      </c>
      <c r="AM1287" s="25" t="s">
        <v>4748</v>
      </c>
      <c r="AN1287" s="49">
        <v>0.17662623081105</v>
      </c>
      <c r="AO1287" s="49">
        <v>4.1773018123984702</v>
      </c>
      <c r="AP1287" s="49">
        <v>6.7132365380691557</v>
      </c>
      <c r="AQ1287" s="49" t="s">
        <v>4748</v>
      </c>
      <c r="AR1287" s="49" t="s">
        <v>4748</v>
      </c>
      <c r="AS1287" s="49">
        <v>1124.3374736572594</v>
      </c>
      <c r="AT1287" s="28" t="s">
        <v>4748</v>
      </c>
      <c r="AU1287" s="28" t="s">
        <v>4748</v>
      </c>
      <c r="AV1287" s="28" t="s">
        <v>4748</v>
      </c>
    </row>
    <row r="1288" spans="1:48" x14ac:dyDescent="0.25">
      <c r="A1288" s="162">
        <v>1285</v>
      </c>
      <c r="B1288" s="3" t="s">
        <v>278</v>
      </c>
      <c r="C1288" s="3" t="s">
        <v>1</v>
      </c>
      <c r="D1288" s="28">
        <v>2090</v>
      </c>
      <c r="E1288" s="25">
        <v>-0.47619050000000002</v>
      </c>
      <c r="F1288" s="25">
        <v>-7.5221239999999998</v>
      </c>
      <c r="G1288" s="25">
        <v>1.4563109999999999</v>
      </c>
      <c r="H1288" s="28">
        <v>53295000000</v>
      </c>
      <c r="I1288" s="51">
        <v>25.5</v>
      </c>
      <c r="J1288" s="51">
        <v>91.897059999999996</v>
      </c>
      <c r="K1288" s="28">
        <v>75562</v>
      </c>
      <c r="L1288" s="28">
        <v>165400000</v>
      </c>
      <c r="M1288" s="51" t="s">
        <v>4942</v>
      </c>
      <c r="N1288" s="51">
        <v>0.19873238201960253</v>
      </c>
      <c r="O1288" s="51">
        <v>0.63678699999999999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9">
        <v>0.50674438372261266</v>
      </c>
      <c r="AO1288" s="49">
        <v>8.3400977356981816</v>
      </c>
      <c r="AP1288" s="49">
        <v>6.5280463733489054</v>
      </c>
      <c r="AQ1288" s="49">
        <v>0</v>
      </c>
      <c r="AR1288" s="49">
        <v>0.18423952358182588</v>
      </c>
      <c r="AS1288" s="49">
        <v>0.77862120956626801</v>
      </c>
      <c r="AT1288" s="28">
        <v>0</v>
      </c>
      <c r="AU1288" s="28" t="s">
        <v>4748</v>
      </c>
      <c r="AV1288" s="28">
        <v>0</v>
      </c>
    </row>
    <row r="1289" spans="1:48" x14ac:dyDescent="0.25">
      <c r="A1289" s="162">
        <v>1286</v>
      </c>
      <c r="B1289" s="3" t="s">
        <v>3672</v>
      </c>
      <c r="C1289" s="3" t="s">
        <v>2176</v>
      </c>
      <c r="D1289" s="28">
        <v>8200</v>
      </c>
      <c r="E1289" s="25">
        <v>0</v>
      </c>
      <c r="F1289" s="25">
        <v>15.49296</v>
      </c>
      <c r="G1289" s="25">
        <v>-18</v>
      </c>
      <c r="H1289" s="28">
        <v>131200000000</v>
      </c>
      <c r="I1289" s="51">
        <v>16</v>
      </c>
      <c r="J1289" s="51">
        <v>11.71696</v>
      </c>
      <c r="K1289" s="28">
        <v>535</v>
      </c>
      <c r="L1289" s="28">
        <v>4837000</v>
      </c>
      <c r="M1289" s="51">
        <v>32.82694724707175</v>
      </c>
      <c r="N1289" s="51">
        <v>0.52360174453280917</v>
      </c>
      <c r="O1289" s="51" t="s">
        <v>4942</v>
      </c>
      <c r="P1289" s="30" t="s">
        <v>4748</v>
      </c>
      <c r="Q1289" s="27" t="s">
        <v>4748</v>
      </c>
      <c r="R1289" s="30" t="s">
        <v>4763</v>
      </c>
      <c r="S1289" s="27" t="s">
        <v>4748</v>
      </c>
      <c r="T1289" s="30">
        <v>170135.30706200001</v>
      </c>
      <c r="U1289" s="27">
        <v>1075.8057408987343</v>
      </c>
      <c r="V1289" s="30" t="s">
        <v>4748</v>
      </c>
      <c r="W1289" s="32" t="s">
        <v>4764</v>
      </c>
      <c r="X1289" s="30" t="s">
        <v>4748</v>
      </c>
      <c r="Y1289" s="32" t="s">
        <v>4748</v>
      </c>
      <c r="Z1289" s="30">
        <v>3996.7164520000001</v>
      </c>
      <c r="AA1289" s="32" t="s">
        <v>4748</v>
      </c>
      <c r="AB1289" s="30" t="s">
        <v>4748</v>
      </c>
      <c r="AC1289" s="27" t="s">
        <v>2001</v>
      </c>
      <c r="AD1289" s="30">
        <v>910</v>
      </c>
      <c r="AE1289" s="27" t="s">
        <v>2001</v>
      </c>
      <c r="AF1289" s="30">
        <v>249.79477800000001</v>
      </c>
      <c r="AG1289" s="27">
        <v>-0.72550024395604396</v>
      </c>
      <c r="AH1289" s="25" t="s">
        <v>4748</v>
      </c>
      <c r="AI1289" s="25" t="s">
        <v>4748</v>
      </c>
      <c r="AJ1289" s="25">
        <v>0.81822566104310657</v>
      </c>
      <c r="AK1289" s="25" t="s">
        <v>4748</v>
      </c>
      <c r="AL1289" s="25" t="s">
        <v>4748</v>
      </c>
      <c r="AM1289" s="25">
        <v>1.575521696423815</v>
      </c>
      <c r="AN1289" s="49" t="s">
        <v>4748</v>
      </c>
      <c r="AO1289" s="49">
        <v>51.892583446476493</v>
      </c>
      <c r="AP1289" s="49">
        <v>54.683690346587568</v>
      </c>
      <c r="AQ1289" s="49" t="s">
        <v>4748</v>
      </c>
      <c r="AR1289" s="49">
        <v>58.971038530673511</v>
      </c>
      <c r="AS1289" s="49">
        <v>57.741799348341729</v>
      </c>
      <c r="AT1289" s="28" t="s">
        <v>4748</v>
      </c>
      <c r="AU1289" s="28" t="s">
        <v>4748</v>
      </c>
      <c r="AV1289" s="28" t="s">
        <v>4748</v>
      </c>
    </row>
    <row r="1290" spans="1:48" x14ac:dyDescent="0.25">
      <c r="A1290" s="162">
        <v>1287</v>
      </c>
      <c r="B1290" s="3" t="s">
        <v>3675</v>
      </c>
      <c r="C1290" s="3" t="s">
        <v>2176</v>
      </c>
      <c r="D1290" s="6">
        <v>900</v>
      </c>
      <c r="E1290" s="171">
        <v>-18.181819999999998</v>
      </c>
      <c r="F1290" s="171">
        <v>28.571429999999999</v>
      </c>
      <c r="G1290" s="171">
        <v>-10</v>
      </c>
      <c r="H1290" s="6">
        <v>22815000000</v>
      </c>
      <c r="I1290" s="154">
        <v>25.349999999999998</v>
      </c>
      <c r="J1290" s="154">
        <v>78.422089999999997</v>
      </c>
      <c r="K1290" s="6">
        <v>449440</v>
      </c>
      <c r="L1290" s="6">
        <v>441576500</v>
      </c>
      <c r="M1290" s="154">
        <v>29.143018456403112</v>
      </c>
      <c r="N1290" s="154">
        <v>8.9647286056345823E-2</v>
      </c>
      <c r="O1290" s="154">
        <v>0.63482479999999997</v>
      </c>
      <c r="P1290" s="172" t="s">
        <v>4373</v>
      </c>
      <c r="Q1290" s="168" t="s">
        <v>4765</v>
      </c>
      <c r="R1290" s="172" t="s">
        <v>4310</v>
      </c>
      <c r="S1290" s="168" t="s">
        <v>4748</v>
      </c>
      <c r="T1290" s="172">
        <v>132876.05214799999</v>
      </c>
      <c r="U1290" s="168">
        <v>1314.6044767128712</v>
      </c>
      <c r="V1290" s="172" t="s">
        <v>4288</v>
      </c>
      <c r="W1290" s="173" t="s">
        <v>4766</v>
      </c>
      <c r="X1290" s="172" t="s">
        <v>4748</v>
      </c>
      <c r="Y1290" s="173" t="s">
        <v>4748</v>
      </c>
      <c r="Z1290" s="172">
        <v>782.86332100000004</v>
      </c>
      <c r="AA1290" s="173" t="s">
        <v>4748</v>
      </c>
      <c r="AB1290" s="172">
        <v>520.06768499999998</v>
      </c>
      <c r="AC1290" s="168">
        <v>-0.52293362753245254</v>
      </c>
      <c r="AD1290" s="172">
        <v>568.84</v>
      </c>
      <c r="AE1290" s="168">
        <v>9.3780706640136824E-2</v>
      </c>
      <c r="AF1290" s="172">
        <v>30.882182</v>
      </c>
      <c r="AG1290" s="168">
        <v>-0.94571024892764233</v>
      </c>
      <c r="AH1290" s="171">
        <v>5.7535120467852963</v>
      </c>
      <c r="AI1290" s="171" t="s">
        <v>4748</v>
      </c>
      <c r="AJ1290" s="171" t="s">
        <v>4748</v>
      </c>
      <c r="AK1290" s="171">
        <v>9.1465227542607703</v>
      </c>
      <c r="AL1290" s="171" t="s">
        <v>4748</v>
      </c>
      <c r="AM1290" s="171" t="s">
        <v>4748</v>
      </c>
      <c r="AN1290" s="170">
        <v>6.2538266644144525</v>
      </c>
      <c r="AO1290" s="170" t="s">
        <v>4748</v>
      </c>
      <c r="AP1290" s="170" t="s">
        <v>4748</v>
      </c>
      <c r="AQ1290" s="170">
        <v>0</v>
      </c>
      <c r="AR1290" s="170" t="s">
        <v>4748</v>
      </c>
      <c r="AS1290" s="170" t="s">
        <v>4748</v>
      </c>
      <c r="AT1290" s="6">
        <v>0</v>
      </c>
      <c r="AU1290" s="6" t="s">
        <v>4748</v>
      </c>
      <c r="AV1290" s="6" t="s">
        <v>4748</v>
      </c>
    </row>
    <row r="1291" spans="1:48" x14ac:dyDescent="0.25">
      <c r="A1291" s="162">
        <v>1288</v>
      </c>
      <c r="B1291" s="3" t="s">
        <v>3678</v>
      </c>
      <c r="C1291" s="3" t="s">
        <v>2176</v>
      </c>
      <c r="D1291" s="28">
        <v>5200</v>
      </c>
      <c r="E1291" s="25">
        <v>-23.529409999999999</v>
      </c>
      <c r="F1291" s="25">
        <v>-1.886792</v>
      </c>
      <c r="G1291" s="25">
        <v>-38.823529999999998</v>
      </c>
      <c r="H1291" s="28">
        <v>28574000000</v>
      </c>
      <c r="I1291" s="51">
        <v>5.4950000000000001</v>
      </c>
      <c r="J1291" s="51">
        <v>97.509010000000004</v>
      </c>
      <c r="K1291" s="28">
        <v>585</v>
      </c>
      <c r="L1291" s="28">
        <v>2812500</v>
      </c>
      <c r="M1291" s="51">
        <v>4.529616724738676</v>
      </c>
      <c r="N1291" s="51">
        <v>0.51863260673716094</v>
      </c>
      <c r="O1291" s="51" t="s">
        <v>4942</v>
      </c>
      <c r="P1291" s="30" t="s">
        <v>4748</v>
      </c>
      <c r="Q1291" s="27" t="s">
        <v>4372</v>
      </c>
      <c r="R1291" s="30" t="s">
        <v>4767</v>
      </c>
      <c r="S1291" s="27" t="s">
        <v>4748</v>
      </c>
      <c r="T1291" s="30">
        <v>59978.482539999997</v>
      </c>
      <c r="U1291" s="27">
        <v>126.8858902771855</v>
      </c>
      <c r="V1291" s="30" t="s">
        <v>4768</v>
      </c>
      <c r="W1291" s="32" t="s">
        <v>4769</v>
      </c>
      <c r="X1291" s="30" t="s">
        <v>4748</v>
      </c>
      <c r="Y1291" s="32" t="s">
        <v>4748</v>
      </c>
      <c r="Z1291" s="30">
        <v>2251.0081009999999</v>
      </c>
      <c r="AA1291" s="32" t="s">
        <v>4748</v>
      </c>
      <c r="AB1291" s="30" t="s">
        <v>4748</v>
      </c>
      <c r="AC1291" s="27" t="s">
        <v>2001</v>
      </c>
      <c r="AD1291" s="30" t="s">
        <v>4748</v>
      </c>
      <c r="AE1291" s="27" t="s">
        <v>2001</v>
      </c>
      <c r="AF1291" s="30">
        <v>410</v>
      </c>
      <c r="AG1291" s="27" t="s">
        <v>4748</v>
      </c>
      <c r="AH1291" s="25" t="s">
        <v>4748</v>
      </c>
      <c r="AI1291" s="25">
        <v>0.1229384534796131</v>
      </c>
      <c r="AJ1291" s="25">
        <v>3.9031175337411366</v>
      </c>
      <c r="AK1291" s="25" t="s">
        <v>4748</v>
      </c>
      <c r="AL1291" s="25">
        <v>0.21773744369580456</v>
      </c>
      <c r="AM1291" s="25">
        <v>4.7228879569990072</v>
      </c>
      <c r="AN1291" s="49">
        <v>12.998134500189462</v>
      </c>
      <c r="AO1291" s="49">
        <v>13.821222100885089</v>
      </c>
      <c r="AP1291" s="49">
        <v>12.774933238582719</v>
      </c>
      <c r="AQ1291" s="49">
        <v>97.340887251780856</v>
      </c>
      <c r="AR1291" s="49">
        <v>14.827172067804925</v>
      </c>
      <c r="AS1291" s="49">
        <v>4.0994366241158158</v>
      </c>
      <c r="AT1291" s="28" t="s">
        <v>4748</v>
      </c>
      <c r="AU1291" s="28" t="s">
        <v>4748</v>
      </c>
      <c r="AV1291" s="28">
        <v>0</v>
      </c>
    </row>
    <row r="1292" spans="1:48" x14ac:dyDescent="0.25">
      <c r="A1292" s="162">
        <v>1289</v>
      </c>
      <c r="B1292" s="3" t="s">
        <v>4707</v>
      </c>
      <c r="C1292" s="3" t="s">
        <v>1</v>
      </c>
      <c r="D1292" s="28">
        <v>21300</v>
      </c>
      <c r="E1292" s="25">
        <v>-6.1674009999999999</v>
      </c>
      <c r="F1292" s="25">
        <v>1.670644</v>
      </c>
      <c r="G1292" s="25">
        <v>-8.4278670000000009</v>
      </c>
      <c r="H1292" s="28">
        <v>18117208095000.004</v>
      </c>
      <c r="I1292" s="51">
        <v>850.57319999999993</v>
      </c>
      <c r="J1292" s="51">
        <v>70.604140000000001</v>
      </c>
      <c r="K1292" s="28">
        <v>823715.5</v>
      </c>
      <c r="L1292" s="28">
        <v>18212950000</v>
      </c>
      <c r="M1292" s="51">
        <v>8.970201152275143</v>
      </c>
      <c r="N1292" s="51">
        <v>1.5972870936506254</v>
      </c>
      <c r="O1292" s="51" t="s">
        <v>4942</v>
      </c>
      <c r="P1292" s="30" t="s">
        <v>4748</v>
      </c>
      <c r="Q1292" s="27" t="s">
        <v>2001</v>
      </c>
      <c r="R1292" s="30">
        <v>5429717</v>
      </c>
      <c r="S1292" s="27" t="s">
        <v>2001</v>
      </c>
      <c r="T1292" s="30">
        <v>7883785</v>
      </c>
      <c r="U1292" s="27">
        <v>0.4519697803771357</v>
      </c>
      <c r="V1292" s="30" t="s">
        <v>4748</v>
      </c>
      <c r="W1292" s="32" t="s">
        <v>2001</v>
      </c>
      <c r="X1292" s="30">
        <v>565211</v>
      </c>
      <c r="Y1292" s="32" t="s">
        <v>2001</v>
      </c>
      <c r="Z1292" s="30">
        <v>963609</v>
      </c>
      <c r="AA1292" s="32">
        <v>0.70486597040751153</v>
      </c>
      <c r="AB1292" s="30" t="s">
        <v>4748</v>
      </c>
      <c r="AC1292" s="27" t="s">
        <v>2001</v>
      </c>
      <c r="AD1292" s="30">
        <v>1004</v>
      </c>
      <c r="AE1292" s="27" t="s">
        <v>2001</v>
      </c>
      <c r="AF1292" s="30">
        <v>1717</v>
      </c>
      <c r="AG1292" s="27">
        <v>0.71015936254980083</v>
      </c>
      <c r="AH1292" s="25" t="s">
        <v>4748</v>
      </c>
      <c r="AI1292" s="25" t="s">
        <v>4748</v>
      </c>
      <c r="AJ1292" s="25">
        <v>0.83635774602859414</v>
      </c>
      <c r="AK1292" s="25" t="s">
        <v>4748</v>
      </c>
      <c r="AL1292" s="25" t="s">
        <v>4748</v>
      </c>
      <c r="AM1292" s="25">
        <v>15.946671617691635</v>
      </c>
      <c r="AN1292" s="49" t="s">
        <v>4748</v>
      </c>
      <c r="AO1292" s="49" t="s">
        <v>4748</v>
      </c>
      <c r="AP1292" s="49" t="s">
        <v>4748</v>
      </c>
      <c r="AQ1292" s="49" t="s">
        <v>4748</v>
      </c>
      <c r="AR1292" s="49">
        <v>773.69642378772039</v>
      </c>
      <c r="AS1292" s="49">
        <v>680.76944102917651</v>
      </c>
      <c r="AT1292" s="28" t="s">
        <v>4748</v>
      </c>
      <c r="AU1292" s="28" t="s">
        <v>4748</v>
      </c>
      <c r="AV1292" s="28" t="s">
        <v>4748</v>
      </c>
    </row>
    <row r="1293" spans="1:48" x14ac:dyDescent="0.25">
      <c r="A1293" s="162">
        <v>1290</v>
      </c>
      <c r="B1293" s="3" t="s">
        <v>279</v>
      </c>
      <c r="C1293" s="3" t="s">
        <v>1</v>
      </c>
      <c r="D1293" s="28">
        <v>11200</v>
      </c>
      <c r="E1293" s="25">
        <v>1.818182</v>
      </c>
      <c r="F1293" s="25">
        <v>-6.2761509999999996</v>
      </c>
      <c r="G1293" s="25">
        <v>-10.4</v>
      </c>
      <c r="H1293" s="28">
        <v>238212307199.99997</v>
      </c>
      <c r="I1293" s="51">
        <v>21.26896</v>
      </c>
      <c r="J1293" s="51">
        <v>56.4099</v>
      </c>
      <c r="K1293" s="28">
        <v>433</v>
      </c>
      <c r="L1293" s="28">
        <v>4811000</v>
      </c>
      <c r="M1293" s="51">
        <v>7.7164312278316753</v>
      </c>
      <c r="N1293" s="51">
        <v>0.71579469927337946</v>
      </c>
      <c r="O1293" s="51">
        <v>0.22240480000000001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9">
        <v>6.9173541222970591</v>
      </c>
      <c r="AO1293" s="49">
        <v>7.4218564441061012</v>
      </c>
      <c r="AP1293" s="49">
        <v>8.3326077407290704</v>
      </c>
      <c r="AQ1293" s="49">
        <v>60.349627129019403</v>
      </c>
      <c r="AR1293" s="49">
        <v>78.282059538868666</v>
      </c>
      <c r="AS1293" s="49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62">
        <v>1291</v>
      </c>
      <c r="B1294" s="3" t="s">
        <v>617</v>
      </c>
      <c r="C1294" s="3" t="s">
        <v>694</v>
      </c>
      <c r="D1294" s="6">
        <v>10600</v>
      </c>
      <c r="E1294" s="171">
        <v>0</v>
      </c>
      <c r="F1294" s="171">
        <v>1.9230769999999999</v>
      </c>
      <c r="G1294" s="171">
        <v>51.428570000000001</v>
      </c>
      <c r="H1294" s="6">
        <v>20109101000.000004</v>
      </c>
      <c r="I1294" s="154">
        <v>1.8970799999999999</v>
      </c>
      <c r="J1294" s="154">
        <v>37.268810000000002</v>
      </c>
      <c r="K1294" s="6">
        <v>0</v>
      </c>
      <c r="L1294" s="6" t="s">
        <v>4942</v>
      </c>
      <c r="M1294" s="154">
        <v>14.075248517334899</v>
      </c>
      <c r="N1294" s="154">
        <v>0.86185883829655274</v>
      </c>
      <c r="O1294" s="154" t="s">
        <v>4942</v>
      </c>
      <c r="P1294" s="172">
        <v>16680.773110999999</v>
      </c>
      <c r="Q1294" s="168">
        <v>-0.12455152483262077</v>
      </c>
      <c r="R1294" s="172">
        <v>16618.793739000001</v>
      </c>
      <c r="S1294" s="168">
        <v>-3.7156174709388479E-3</v>
      </c>
      <c r="T1294" s="172">
        <v>19203.310524</v>
      </c>
      <c r="U1294" s="168">
        <v>0.15551771239177298</v>
      </c>
      <c r="V1294" s="172">
        <v>1255.4218350000001</v>
      </c>
      <c r="W1294" s="173">
        <v>-0.19644510746178179</v>
      </c>
      <c r="X1294" s="172">
        <v>1072.3118529999999</v>
      </c>
      <c r="Y1294" s="173">
        <v>-0.14585534271833034</v>
      </c>
      <c r="Z1294" s="172">
        <v>1180.590976</v>
      </c>
      <c r="AA1294" s="173">
        <v>0.1009772695294454</v>
      </c>
      <c r="AB1294" s="172">
        <v>662</v>
      </c>
      <c r="AC1294" s="168">
        <v>-0.19562575941676796</v>
      </c>
      <c r="AD1294" s="172">
        <v>565</v>
      </c>
      <c r="AE1294" s="168">
        <v>-0.1465256797583081</v>
      </c>
      <c r="AF1294" s="172">
        <v>622.32000000000005</v>
      </c>
      <c r="AG1294" s="168">
        <v>0.1014513274336284</v>
      </c>
      <c r="AH1294" s="171">
        <v>3.220859839345581</v>
      </c>
      <c r="AI1294" s="171">
        <v>2.6767936673660504</v>
      </c>
      <c r="AJ1294" s="171">
        <v>2.902991062505679</v>
      </c>
      <c r="AK1294" s="171">
        <v>5.3775897793599743</v>
      </c>
      <c r="AL1294" s="171">
        <v>4.6438417470269808</v>
      </c>
      <c r="AM1294" s="171">
        <v>5.1201551704454014</v>
      </c>
      <c r="AN1294" s="170">
        <v>19.759163301768613</v>
      </c>
      <c r="AO1294" s="170">
        <v>23.532123825705064</v>
      </c>
      <c r="AP1294" s="170">
        <v>22.468697981046091</v>
      </c>
      <c r="AQ1294" s="170">
        <v>0</v>
      </c>
      <c r="AR1294" s="170">
        <v>0</v>
      </c>
      <c r="AS1294" s="170">
        <v>0</v>
      </c>
      <c r="AT1294" s="6">
        <v>600</v>
      </c>
      <c r="AU1294" s="6">
        <v>500</v>
      </c>
      <c r="AV1294" s="6">
        <v>500</v>
      </c>
    </row>
    <row r="1295" spans="1:48" x14ac:dyDescent="0.25">
      <c r="A1295" s="162">
        <v>1292</v>
      </c>
      <c r="B1295" s="3" t="s">
        <v>618</v>
      </c>
      <c r="C1295" s="3" t="s">
        <v>694</v>
      </c>
      <c r="D1295" s="28">
        <v>11500</v>
      </c>
      <c r="E1295" s="25">
        <v>0</v>
      </c>
      <c r="F1295" s="25">
        <v>2.6785709999999998</v>
      </c>
      <c r="G1295" s="25">
        <v>4.5454549999999996</v>
      </c>
      <c r="H1295" s="28">
        <v>163735723500</v>
      </c>
      <c r="I1295" s="51">
        <v>14.23789</v>
      </c>
      <c r="J1295" s="51">
        <v>26.72071</v>
      </c>
      <c r="K1295" s="28">
        <v>15</v>
      </c>
      <c r="L1295" s="28">
        <v>172500</v>
      </c>
      <c r="M1295" s="51">
        <v>52.840928175256174</v>
      </c>
      <c r="N1295" s="51">
        <v>1.0760235864542913</v>
      </c>
      <c r="O1295" s="51">
        <v>0.58032499999999998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9">
        <v>13.326533615852277</v>
      </c>
      <c r="AO1295" s="49">
        <v>20.229282701620967</v>
      </c>
      <c r="AP1295" s="49">
        <v>14.807906961478956</v>
      </c>
      <c r="AQ1295" s="49">
        <v>175.71999726372479</v>
      </c>
      <c r="AR1295" s="49">
        <v>232.07529769664248</v>
      </c>
      <c r="AS1295" s="49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62">
        <v>1293</v>
      </c>
      <c r="B1296" s="3" t="s">
        <v>3681</v>
      </c>
      <c r="C1296" s="3" t="s">
        <v>2176</v>
      </c>
      <c r="D1296" s="28">
        <v>50000</v>
      </c>
      <c r="E1296" s="25">
        <v>-19.22456</v>
      </c>
      <c r="F1296" s="25">
        <v>21.654499999999999</v>
      </c>
      <c r="G1296" s="25">
        <v>92.307689999999994</v>
      </c>
      <c r="H1296" s="28">
        <v>250000000000</v>
      </c>
      <c r="I1296" s="51">
        <v>5</v>
      </c>
      <c r="J1296" s="51">
        <v>59.4148</v>
      </c>
      <c r="K1296" s="28">
        <v>10</v>
      </c>
      <c r="L1296" s="28">
        <v>513500</v>
      </c>
      <c r="M1296" s="51">
        <v>14.934289127837514</v>
      </c>
      <c r="N1296" s="51">
        <v>4.0409665613010759</v>
      </c>
      <c r="O1296" s="51" t="s">
        <v>4942</v>
      </c>
      <c r="P1296" s="30" t="s">
        <v>4517</v>
      </c>
      <c r="Q1296" s="27" t="s">
        <v>4505</v>
      </c>
      <c r="R1296" s="30" t="s">
        <v>4770</v>
      </c>
      <c r="S1296" s="27" t="s">
        <v>4748</v>
      </c>
      <c r="T1296" s="30">
        <v>38811.928403999998</v>
      </c>
      <c r="U1296" s="27">
        <v>113.1527306</v>
      </c>
      <c r="V1296" s="30" t="s">
        <v>4771</v>
      </c>
      <c r="W1296" s="32" t="s">
        <v>4507</v>
      </c>
      <c r="X1296" s="30" t="s">
        <v>4748</v>
      </c>
      <c r="Y1296" s="32" t="s">
        <v>4748</v>
      </c>
      <c r="Z1296" s="30">
        <v>11981.957734</v>
      </c>
      <c r="AA1296" s="32" t="s">
        <v>4748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9">
        <v>35.512957285748882</v>
      </c>
      <c r="AO1296" s="49">
        <v>41.209952731042797</v>
      </c>
      <c r="AP1296" s="49">
        <v>48.343221047131145</v>
      </c>
      <c r="AQ1296" s="49">
        <v>0</v>
      </c>
      <c r="AR1296" s="49">
        <v>0</v>
      </c>
      <c r="AS1296" s="49">
        <v>0</v>
      </c>
      <c r="AT1296" s="28">
        <v>856.43280000000004</v>
      </c>
      <c r="AU1296" s="28">
        <v>906.81119999999999</v>
      </c>
      <c r="AV1296" s="28" t="s">
        <v>4748</v>
      </c>
    </row>
    <row r="1297" spans="1:48" x14ac:dyDescent="0.25">
      <c r="A1297" s="162">
        <v>1294</v>
      </c>
      <c r="B1297" s="3" t="s">
        <v>3684</v>
      </c>
      <c r="C1297" s="3" t="s">
        <v>2176</v>
      </c>
      <c r="D1297" s="28" t="s">
        <v>4942</v>
      </c>
      <c r="E1297" s="25" t="s">
        <v>4942</v>
      </c>
      <c r="F1297" s="25" t="s">
        <v>4942</v>
      </c>
      <c r="G1297" s="25" t="s">
        <v>4942</v>
      </c>
      <c r="H1297" s="28" t="s">
        <v>4942</v>
      </c>
      <c r="I1297" s="51">
        <v>3.5999999999999996</v>
      </c>
      <c r="J1297" s="51">
        <v>83.655720000000002</v>
      </c>
      <c r="K1297" s="28">
        <v>0</v>
      </c>
      <c r="L1297" s="28" t="s">
        <v>4942</v>
      </c>
      <c r="M1297" s="51" t="s">
        <v>4942</v>
      </c>
      <c r="N1297" s="51" t="s">
        <v>4942</v>
      </c>
      <c r="O1297" s="51" t="s">
        <v>4942</v>
      </c>
      <c r="P1297" s="30" t="s">
        <v>4748</v>
      </c>
      <c r="Q1297" s="27" t="s">
        <v>4772</v>
      </c>
      <c r="R1297" s="30" t="s">
        <v>4773</v>
      </c>
      <c r="S1297" s="27" t="s">
        <v>4748</v>
      </c>
      <c r="T1297" s="30">
        <v>781940.43085500004</v>
      </c>
      <c r="U1297" s="27">
        <v>1051.4097319717362</v>
      </c>
      <c r="V1297" s="30" t="s">
        <v>4381</v>
      </c>
      <c r="W1297" s="32" t="s">
        <v>4774</v>
      </c>
      <c r="X1297" s="30" t="s">
        <v>4748</v>
      </c>
      <c r="Y1297" s="32" t="s">
        <v>4748</v>
      </c>
      <c r="Z1297" s="30">
        <v>23296.068274000001</v>
      </c>
      <c r="AA1297" s="32" t="s">
        <v>4748</v>
      </c>
      <c r="AB1297" s="30">
        <v>7410</v>
      </c>
      <c r="AC1297" s="27" t="s">
        <v>2001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4748</v>
      </c>
      <c r="AI1297" s="25">
        <v>6.7492250338462734</v>
      </c>
      <c r="AJ1297" s="25">
        <v>6.0552275315097894</v>
      </c>
      <c r="AK1297" s="25" t="s">
        <v>4748</v>
      </c>
      <c r="AL1297" s="25">
        <v>24.647286541865128</v>
      </c>
      <c r="AM1297" s="25">
        <v>23.361306331056255</v>
      </c>
      <c r="AN1297" s="49">
        <v>9.2208527299099785</v>
      </c>
      <c r="AO1297" s="49">
        <v>8.7987208567084743</v>
      </c>
      <c r="AP1297" s="49">
        <v>8.3049397500769668</v>
      </c>
      <c r="AQ1297" s="49">
        <v>164.18911579718539</v>
      </c>
      <c r="AR1297" s="49">
        <v>200.51566968050167</v>
      </c>
      <c r="AS1297" s="49">
        <v>237.61113121219478</v>
      </c>
      <c r="AT1297" s="28" t="s">
        <v>4748</v>
      </c>
      <c r="AU1297" s="28" t="s">
        <v>4748</v>
      </c>
      <c r="AV1297" s="28">
        <v>3156.6</v>
      </c>
    </row>
    <row r="1298" spans="1:48" x14ac:dyDescent="0.25">
      <c r="A1298" s="162">
        <v>1295</v>
      </c>
      <c r="B1298" s="3" t="s">
        <v>280</v>
      </c>
      <c r="C1298" s="3" t="s">
        <v>1</v>
      </c>
      <c r="D1298" s="28">
        <v>67600</v>
      </c>
      <c r="E1298" s="25">
        <v>-2.733813</v>
      </c>
      <c r="F1298" s="25">
        <v>-3.4285709999999998</v>
      </c>
      <c r="G1298" s="25">
        <v>-18.15981</v>
      </c>
      <c r="H1298" s="28">
        <v>2802056503999.9995</v>
      </c>
      <c r="I1298" s="51">
        <v>41.450539999999997</v>
      </c>
      <c r="J1298" s="51">
        <v>68.524550000000005</v>
      </c>
      <c r="K1298" s="28">
        <v>4654</v>
      </c>
      <c r="L1298" s="28">
        <v>317700000</v>
      </c>
      <c r="M1298" s="51">
        <v>17.63597112899485</v>
      </c>
      <c r="N1298" s="51">
        <v>2.745060116745734</v>
      </c>
      <c r="O1298" s="51">
        <v>0.50123479999999998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9">
        <v>46.061001531990883</v>
      </c>
      <c r="AO1298" s="49">
        <v>49.775511648818515</v>
      </c>
      <c r="AP1298" s="49">
        <v>55.637018577830887</v>
      </c>
      <c r="AQ1298" s="49">
        <v>1.5441803198322126</v>
      </c>
      <c r="AR1298" s="49">
        <v>1.483057832399105</v>
      </c>
      <c r="AS1298" s="49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62">
        <v>1296</v>
      </c>
      <c r="B1299" s="3" t="s">
        <v>281</v>
      </c>
      <c r="C1299" s="3" t="s">
        <v>1</v>
      </c>
      <c r="D1299" s="28">
        <v>25000</v>
      </c>
      <c r="E1299" s="25">
        <v>-4.03071</v>
      </c>
      <c r="F1299" s="25">
        <v>14.678900000000001</v>
      </c>
      <c r="G1299" s="25">
        <v>-3.8461539999999999</v>
      </c>
      <c r="H1299" s="28">
        <v>728125000000</v>
      </c>
      <c r="I1299" s="51">
        <v>29.125</v>
      </c>
      <c r="J1299" s="51">
        <v>38.01717</v>
      </c>
      <c r="K1299" s="28">
        <v>49536</v>
      </c>
      <c r="L1299" s="28">
        <v>1255050000</v>
      </c>
      <c r="M1299" s="51">
        <v>6.4731656766903551</v>
      </c>
      <c r="N1299" s="51">
        <v>0.47167642324105635</v>
      </c>
      <c r="O1299" s="51">
        <v>0.63006329999999999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9">
        <v>18.63897692122719</v>
      </c>
      <c r="AO1299" s="49">
        <v>17.521298099861571</v>
      </c>
      <c r="AP1299" s="49">
        <v>28.405740314961434</v>
      </c>
      <c r="AQ1299" s="49">
        <v>9.8595465932416531</v>
      </c>
      <c r="AR1299" s="49">
        <v>11.945892986496924</v>
      </c>
      <c r="AS1299" s="49">
        <v>11.485815815594137</v>
      </c>
      <c r="AT1299" s="28">
        <v>1500</v>
      </c>
      <c r="AU1299" s="28">
        <v>1500</v>
      </c>
      <c r="AV1299" s="28" t="s">
        <v>4748</v>
      </c>
    </row>
    <row r="1300" spans="1:48" x14ac:dyDescent="0.25">
      <c r="A1300" s="162">
        <v>1297</v>
      </c>
      <c r="B1300" s="3" t="s">
        <v>3687</v>
      </c>
      <c r="C1300" s="3" t="s">
        <v>2176</v>
      </c>
      <c r="D1300" s="28">
        <v>58600</v>
      </c>
      <c r="E1300" s="25">
        <v>5.2064630000000003</v>
      </c>
      <c r="F1300" s="25">
        <v>-9.4281299999999995</v>
      </c>
      <c r="G1300" s="25">
        <v>8.5185189999999995</v>
      </c>
      <c r="H1300" s="28">
        <v>142405032000</v>
      </c>
      <c r="I1300" s="51">
        <v>2.4301200000000001</v>
      </c>
      <c r="J1300" s="51">
        <v>19.226500000000001</v>
      </c>
      <c r="K1300" s="28">
        <v>370</v>
      </c>
      <c r="L1300" s="28">
        <v>18918000</v>
      </c>
      <c r="M1300" s="51">
        <v>8.5174418604651159</v>
      </c>
      <c r="N1300" s="51">
        <v>1.0408857787879242</v>
      </c>
      <c r="O1300" s="51" t="s">
        <v>4942</v>
      </c>
      <c r="P1300" s="30" t="s">
        <v>4641</v>
      </c>
      <c r="Q1300" s="27" t="s">
        <v>4317</v>
      </c>
      <c r="R1300" s="30" t="s">
        <v>4372</v>
      </c>
      <c r="S1300" s="27" t="s">
        <v>4748</v>
      </c>
      <c r="T1300" s="30">
        <v>456867.636918</v>
      </c>
      <c r="U1300" s="27">
        <v>1068.9476274426229</v>
      </c>
      <c r="V1300" s="30" t="s">
        <v>4477</v>
      </c>
      <c r="W1300" s="32" t="s">
        <v>4346</v>
      </c>
      <c r="X1300" s="30" t="s">
        <v>4748</v>
      </c>
      <c r="Y1300" s="32" t="s">
        <v>4748</v>
      </c>
      <c r="Z1300" s="30">
        <v>16965.791536000001</v>
      </c>
      <c r="AA1300" s="32" t="s">
        <v>4748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9">
        <v>15.576442699446991</v>
      </c>
      <c r="AO1300" s="49">
        <v>20.649604441413384</v>
      </c>
      <c r="AP1300" s="49">
        <v>21.380576789581628</v>
      </c>
      <c r="AQ1300" s="49">
        <v>5.2974431699344633</v>
      </c>
      <c r="AR1300" s="49">
        <v>16.178691369210817</v>
      </c>
      <c r="AS1300" s="49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62">
        <v>1298</v>
      </c>
      <c r="B1301" s="3" t="s">
        <v>3690</v>
      </c>
      <c r="C1301" s="3" t="s">
        <v>2176</v>
      </c>
      <c r="D1301" s="28" t="s">
        <v>4942</v>
      </c>
      <c r="E1301" s="25" t="s">
        <v>4942</v>
      </c>
      <c r="F1301" s="25" t="s">
        <v>4942</v>
      </c>
      <c r="G1301" s="25" t="s">
        <v>4942</v>
      </c>
      <c r="H1301" s="28" t="s">
        <v>4942</v>
      </c>
      <c r="I1301" s="51">
        <v>10.972769999999999</v>
      </c>
      <c r="J1301" s="51">
        <v>98.456429999999997</v>
      </c>
      <c r="K1301" s="28">
        <v>0</v>
      </c>
      <c r="L1301" s="28" t="s">
        <v>4942</v>
      </c>
      <c r="M1301" s="51" t="s">
        <v>4942</v>
      </c>
      <c r="N1301" s="51" t="s">
        <v>4942</v>
      </c>
      <c r="O1301" s="51" t="s">
        <v>4942</v>
      </c>
      <c r="P1301" s="30" t="s">
        <v>4748</v>
      </c>
      <c r="Q1301" s="27" t="s">
        <v>4642</v>
      </c>
      <c r="R1301" s="30" t="s">
        <v>4533</v>
      </c>
      <c r="S1301" s="27" t="s">
        <v>4748</v>
      </c>
      <c r="T1301" s="30">
        <v>350520.61317299999</v>
      </c>
      <c r="U1301" s="27">
        <v>991.97624128328607</v>
      </c>
      <c r="V1301" s="30" t="s">
        <v>4307</v>
      </c>
      <c r="W1301" s="32" t="s">
        <v>4643</v>
      </c>
      <c r="X1301" s="30" t="s">
        <v>4748</v>
      </c>
      <c r="Y1301" s="32" t="s">
        <v>4748</v>
      </c>
      <c r="Z1301" s="30">
        <v>10342.394329999999</v>
      </c>
      <c r="AA1301" s="32" t="s">
        <v>4748</v>
      </c>
      <c r="AB1301" s="30">
        <v>3831</v>
      </c>
      <c r="AC1301" s="27" t="s">
        <v>2001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4748</v>
      </c>
      <c r="AI1301" s="25">
        <v>4.2319597143047405</v>
      </c>
      <c r="AJ1301" s="25">
        <v>5.5628442592754048</v>
      </c>
      <c r="AK1301" s="25" t="s">
        <v>4748</v>
      </c>
      <c r="AL1301" s="25">
        <v>11.541559874966474</v>
      </c>
      <c r="AM1301" s="25">
        <v>14.362755161394759</v>
      </c>
      <c r="AN1301" s="49">
        <v>13.930974356969916</v>
      </c>
      <c r="AO1301" s="49">
        <v>10.860454667247577</v>
      </c>
      <c r="AP1301" s="49">
        <v>11.253789388280833</v>
      </c>
      <c r="AQ1301" s="49">
        <v>30.396976929527774</v>
      </c>
      <c r="AR1301" s="49">
        <v>48.923164091402015</v>
      </c>
      <c r="AS1301" s="49">
        <v>29.656974390133193</v>
      </c>
      <c r="AT1301" s="28" t="s">
        <v>4748</v>
      </c>
      <c r="AU1301" s="28" t="s">
        <v>4748</v>
      </c>
      <c r="AV1301" s="28" t="s">
        <v>4748</v>
      </c>
    </row>
    <row r="1302" spans="1:48" x14ac:dyDescent="0.25">
      <c r="A1302" s="162">
        <v>1299</v>
      </c>
      <c r="B1302" s="3" t="s">
        <v>4430</v>
      </c>
      <c r="C1302" s="3" t="s">
        <v>2176</v>
      </c>
      <c r="D1302" s="28" t="s">
        <v>4942</v>
      </c>
      <c r="E1302" s="25" t="s">
        <v>4942</v>
      </c>
      <c r="F1302" s="25" t="s">
        <v>4942</v>
      </c>
      <c r="G1302" s="25" t="s">
        <v>4942</v>
      </c>
      <c r="H1302" s="28" t="s">
        <v>4942</v>
      </c>
      <c r="I1302" s="51">
        <v>0.6593</v>
      </c>
      <c r="J1302" s="51">
        <v>100</v>
      </c>
      <c r="K1302" s="28" t="s">
        <v>4942</v>
      </c>
      <c r="L1302" s="28" t="s">
        <v>4942</v>
      </c>
      <c r="M1302" s="51" t="s">
        <v>4942</v>
      </c>
      <c r="N1302" s="51" t="s">
        <v>4942</v>
      </c>
      <c r="O1302" s="51" t="s">
        <v>4942</v>
      </c>
      <c r="P1302" s="30" t="s">
        <v>4748</v>
      </c>
      <c r="Q1302" s="27" t="s">
        <v>4748</v>
      </c>
      <c r="R1302" s="30" t="s">
        <v>4775</v>
      </c>
      <c r="S1302" s="27" t="s">
        <v>4748</v>
      </c>
      <c r="T1302" s="30" t="s">
        <v>4748</v>
      </c>
      <c r="U1302" s="27" t="s">
        <v>4748</v>
      </c>
      <c r="V1302" s="30" t="s">
        <v>4748</v>
      </c>
      <c r="W1302" s="32" t="s">
        <v>4261</v>
      </c>
      <c r="X1302" s="30" t="s">
        <v>4748</v>
      </c>
      <c r="Y1302" s="32" t="s">
        <v>4748</v>
      </c>
      <c r="Z1302" s="30" t="s">
        <v>4748</v>
      </c>
      <c r="AA1302" s="32" t="s">
        <v>4748</v>
      </c>
      <c r="AB1302" s="30" t="s">
        <v>4748</v>
      </c>
      <c r="AC1302" s="27" t="s">
        <v>2001</v>
      </c>
      <c r="AD1302" s="30" t="s">
        <v>4748</v>
      </c>
      <c r="AE1302" s="27" t="s">
        <v>2001</v>
      </c>
      <c r="AF1302" s="30" t="s">
        <v>4748</v>
      </c>
      <c r="AG1302" s="27" t="s">
        <v>4748</v>
      </c>
      <c r="AH1302" s="25" t="s">
        <v>4748</v>
      </c>
      <c r="AI1302" s="25" t="s">
        <v>4748</v>
      </c>
      <c r="AJ1302" s="25" t="s">
        <v>4748</v>
      </c>
      <c r="AK1302" s="25" t="s">
        <v>4748</v>
      </c>
      <c r="AL1302" s="25" t="s">
        <v>4748</v>
      </c>
      <c r="AM1302" s="25" t="s">
        <v>4748</v>
      </c>
      <c r="AN1302" s="49" t="s">
        <v>4748</v>
      </c>
      <c r="AO1302" s="49">
        <v>10.532016264823296</v>
      </c>
      <c r="AP1302" s="49" t="s">
        <v>4748</v>
      </c>
      <c r="AQ1302" s="49" t="s">
        <v>4748</v>
      </c>
      <c r="AR1302" s="49">
        <v>336.87591146628819</v>
      </c>
      <c r="AS1302" s="49" t="s">
        <v>4748</v>
      </c>
      <c r="AT1302" s="28" t="s">
        <v>4748</v>
      </c>
      <c r="AU1302" s="28" t="s">
        <v>4748</v>
      </c>
      <c r="AV1302" s="28" t="s">
        <v>4748</v>
      </c>
    </row>
    <row r="1303" spans="1:48" x14ac:dyDescent="0.25">
      <c r="A1303" s="162">
        <v>1300</v>
      </c>
      <c r="B1303" s="3" t="s">
        <v>282</v>
      </c>
      <c r="C1303" s="3" t="s">
        <v>1</v>
      </c>
      <c r="D1303" s="28">
        <v>6000</v>
      </c>
      <c r="E1303" s="25">
        <v>0</v>
      </c>
      <c r="F1303" s="25">
        <v>-10.447760000000001</v>
      </c>
      <c r="G1303" s="25">
        <v>-20.948619999999998</v>
      </c>
      <c r="H1303" s="28">
        <v>96309564000.000015</v>
      </c>
      <c r="I1303" s="51">
        <v>16.051590000000001</v>
      </c>
      <c r="J1303" s="51">
        <v>23.169619999999998</v>
      </c>
      <c r="K1303" s="28">
        <v>29700</v>
      </c>
      <c r="L1303" s="28">
        <v>179250000</v>
      </c>
      <c r="M1303" s="51">
        <v>8.7501191802691167</v>
      </c>
      <c r="N1303" s="51">
        <v>0.35721002352970199</v>
      </c>
      <c r="O1303" s="51">
        <v>0.57514730000000003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9">
        <v>18.239166654261631</v>
      </c>
      <c r="AO1303" s="49">
        <v>14.379061517623748</v>
      </c>
      <c r="AP1303" s="49">
        <v>16.499093332331903</v>
      </c>
      <c r="AQ1303" s="49">
        <v>290.76432798251119</v>
      </c>
      <c r="AR1303" s="49">
        <v>309.94288832834769</v>
      </c>
      <c r="AS1303" s="49" t="s">
        <v>4748</v>
      </c>
      <c r="AT1303" s="28">
        <v>600</v>
      </c>
      <c r="AU1303" s="28">
        <v>500</v>
      </c>
      <c r="AV1303" s="28" t="s">
        <v>4748</v>
      </c>
    </row>
    <row r="1304" spans="1:48" x14ac:dyDescent="0.25">
      <c r="A1304" s="162">
        <v>1301</v>
      </c>
      <c r="B1304" s="3" t="s">
        <v>4433</v>
      </c>
      <c r="C1304" s="3" t="s">
        <v>2176</v>
      </c>
      <c r="D1304" s="6" t="s">
        <v>4942</v>
      </c>
      <c r="E1304" s="171" t="s">
        <v>4942</v>
      </c>
      <c r="F1304" s="171" t="s">
        <v>4942</v>
      </c>
      <c r="G1304" s="171" t="s">
        <v>4942</v>
      </c>
      <c r="H1304" s="6" t="s">
        <v>4942</v>
      </c>
      <c r="I1304" s="154">
        <v>0.31412000000000001</v>
      </c>
      <c r="J1304" s="154">
        <v>100</v>
      </c>
      <c r="K1304" s="6" t="s">
        <v>4942</v>
      </c>
      <c r="L1304" s="6" t="s">
        <v>4942</v>
      </c>
      <c r="M1304" s="154" t="s">
        <v>4942</v>
      </c>
      <c r="N1304" s="154" t="s">
        <v>4942</v>
      </c>
      <c r="O1304" s="154" t="s">
        <v>4942</v>
      </c>
      <c r="P1304" s="172" t="s">
        <v>4748</v>
      </c>
      <c r="Q1304" s="168" t="s">
        <v>4748</v>
      </c>
      <c r="R1304" s="172" t="s">
        <v>4272</v>
      </c>
      <c r="S1304" s="168" t="s">
        <v>4748</v>
      </c>
      <c r="T1304" s="172" t="s">
        <v>4748</v>
      </c>
      <c r="U1304" s="168" t="s">
        <v>4748</v>
      </c>
      <c r="V1304" s="172" t="s">
        <v>4748</v>
      </c>
      <c r="W1304" s="173" t="s">
        <v>4279</v>
      </c>
      <c r="X1304" s="172" t="s">
        <v>4748</v>
      </c>
      <c r="Y1304" s="173" t="s">
        <v>4748</v>
      </c>
      <c r="Z1304" s="172" t="s">
        <v>4748</v>
      </c>
      <c r="AA1304" s="173" t="s">
        <v>4748</v>
      </c>
      <c r="AB1304" s="172" t="s">
        <v>4748</v>
      </c>
      <c r="AC1304" s="168" t="s">
        <v>2001</v>
      </c>
      <c r="AD1304" s="172" t="s">
        <v>4748</v>
      </c>
      <c r="AE1304" s="168" t="s">
        <v>2001</v>
      </c>
      <c r="AF1304" s="172" t="s">
        <v>4748</v>
      </c>
      <c r="AG1304" s="168" t="s">
        <v>4748</v>
      </c>
      <c r="AH1304" s="171" t="s">
        <v>4748</v>
      </c>
      <c r="AI1304" s="171" t="s">
        <v>4748</v>
      </c>
      <c r="AJ1304" s="171" t="s">
        <v>4748</v>
      </c>
      <c r="AK1304" s="171" t="s">
        <v>4748</v>
      </c>
      <c r="AL1304" s="171" t="s">
        <v>4748</v>
      </c>
      <c r="AM1304" s="171" t="s">
        <v>4748</v>
      </c>
      <c r="AN1304" s="170" t="s">
        <v>4748</v>
      </c>
      <c r="AO1304" s="170">
        <v>10.11395358819841</v>
      </c>
      <c r="AP1304" s="170" t="s">
        <v>4748</v>
      </c>
      <c r="AQ1304" s="170" t="s">
        <v>4748</v>
      </c>
      <c r="AR1304" s="170">
        <v>132.82276549341887</v>
      </c>
      <c r="AS1304" s="170" t="s">
        <v>4748</v>
      </c>
      <c r="AT1304" s="6" t="s">
        <v>4748</v>
      </c>
      <c r="AU1304" s="6" t="s">
        <v>4748</v>
      </c>
      <c r="AV1304" s="6" t="s">
        <v>4748</v>
      </c>
    </row>
    <row r="1305" spans="1:48" x14ac:dyDescent="0.25">
      <c r="A1305" s="162">
        <v>1302</v>
      </c>
      <c r="B1305" s="3" t="s">
        <v>619</v>
      </c>
      <c r="C1305" s="3" t="s">
        <v>694</v>
      </c>
      <c r="D1305" s="6" t="s">
        <v>4942</v>
      </c>
      <c r="E1305" s="171" t="s">
        <v>4942</v>
      </c>
      <c r="F1305" s="171" t="s">
        <v>4942</v>
      </c>
      <c r="G1305" s="171" t="s">
        <v>4942</v>
      </c>
      <c r="H1305" s="6" t="s">
        <v>4942</v>
      </c>
      <c r="I1305" s="154">
        <v>6.7454799999999997</v>
      </c>
      <c r="J1305" s="154">
        <v>44.565750000000001</v>
      </c>
      <c r="K1305" s="6">
        <v>0</v>
      </c>
      <c r="L1305" s="6" t="s">
        <v>4942</v>
      </c>
      <c r="M1305" s="154" t="s">
        <v>4942</v>
      </c>
      <c r="N1305" s="154" t="s">
        <v>4942</v>
      </c>
      <c r="O1305" s="154" t="s">
        <v>4942</v>
      </c>
      <c r="P1305" s="172">
        <v>168013.64502500001</v>
      </c>
      <c r="Q1305" s="168">
        <v>-0.11642904055784609</v>
      </c>
      <c r="R1305" s="172">
        <v>200784.338922</v>
      </c>
      <c r="S1305" s="168">
        <v>0.19504781229003032</v>
      </c>
      <c r="T1305" s="172">
        <v>201618.588517</v>
      </c>
      <c r="U1305" s="168">
        <v>4.1549535161907597E-3</v>
      </c>
      <c r="V1305" s="172">
        <v>2595.6692149999999</v>
      </c>
      <c r="W1305" s="173">
        <v>-0.87948620611784945</v>
      </c>
      <c r="X1305" s="172">
        <v>5793.7011439999997</v>
      </c>
      <c r="Y1305" s="173">
        <v>1.2320645136595343</v>
      </c>
      <c r="Z1305" s="172">
        <v>4010.6666770000002</v>
      </c>
      <c r="AA1305" s="173">
        <v>-0.30775395946104733</v>
      </c>
      <c r="AB1305" s="172">
        <v>385</v>
      </c>
      <c r="AC1305" s="168">
        <v>-0.87942373943000307</v>
      </c>
      <c r="AD1305" s="172">
        <v>859</v>
      </c>
      <c r="AE1305" s="168">
        <v>1.2311688311688314</v>
      </c>
      <c r="AF1305" s="172">
        <v>595</v>
      </c>
      <c r="AG1305" s="168">
        <v>-0.30733410942956929</v>
      </c>
      <c r="AH1305" s="171">
        <v>1.8418783668721572</v>
      </c>
      <c r="AI1305" s="171">
        <v>4.3401154677127511</v>
      </c>
      <c r="AJ1305" s="171">
        <v>2.7843595840925324</v>
      </c>
      <c r="AK1305" s="171">
        <v>3.9105603076887978</v>
      </c>
      <c r="AL1305" s="171">
        <v>8.2097972349232187</v>
      </c>
      <c r="AM1305" s="171">
        <v>5.3426085378606585</v>
      </c>
      <c r="AN1305" s="170">
        <v>17.915858117667206</v>
      </c>
      <c r="AO1305" s="170">
        <v>18.041392643214216</v>
      </c>
      <c r="AP1305" s="170">
        <v>15.021193855568725</v>
      </c>
      <c r="AQ1305" s="170">
        <v>72.935397594455637</v>
      </c>
      <c r="AR1305" s="170">
        <v>49.67574404914744</v>
      </c>
      <c r="AS1305" s="170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62">
        <v>1303</v>
      </c>
      <c r="B1306" s="3" t="s">
        <v>283</v>
      </c>
      <c r="C1306" s="3" t="s">
        <v>1</v>
      </c>
      <c r="D1306" s="28">
        <v>1480</v>
      </c>
      <c r="E1306" s="25">
        <v>5.7142860000000004</v>
      </c>
      <c r="F1306" s="25">
        <v>17.460319999999999</v>
      </c>
      <c r="G1306" s="25">
        <v>-25.25253</v>
      </c>
      <c r="H1306" s="28">
        <v>218519164320</v>
      </c>
      <c r="I1306" s="51">
        <v>147.6481</v>
      </c>
      <c r="J1306" s="51">
        <v>43.310789999999997</v>
      </c>
      <c r="K1306" s="28">
        <v>249391</v>
      </c>
      <c r="L1306" s="28">
        <v>360900000</v>
      </c>
      <c r="M1306" s="51" t="s">
        <v>4942</v>
      </c>
      <c r="N1306" s="51">
        <v>0.13856515760840954</v>
      </c>
      <c r="O1306" s="51">
        <v>0.819855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9">
        <v>13.48132659837753</v>
      </c>
      <c r="AO1306" s="49">
        <v>11.583658850774226</v>
      </c>
      <c r="AP1306" s="49">
        <v>15.660016163804691</v>
      </c>
      <c r="AQ1306" s="49">
        <v>5.417455080175718</v>
      </c>
      <c r="AR1306" s="49">
        <v>3.884093653418081</v>
      </c>
      <c r="AS1306" s="49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62">
        <v>1304</v>
      </c>
      <c r="B1307" s="3" t="s">
        <v>4222</v>
      </c>
      <c r="C1307" s="3" t="s">
        <v>2176</v>
      </c>
      <c r="D1307" s="28" t="s">
        <v>4942</v>
      </c>
      <c r="E1307" s="25" t="s">
        <v>4942</v>
      </c>
      <c r="F1307" s="25" t="s">
        <v>4942</v>
      </c>
      <c r="G1307" s="25" t="s">
        <v>4942</v>
      </c>
      <c r="H1307" s="28" t="s">
        <v>4942</v>
      </c>
      <c r="I1307" s="51">
        <v>1.3</v>
      </c>
      <c r="J1307" s="51">
        <v>100</v>
      </c>
      <c r="K1307" s="28" t="s">
        <v>4942</v>
      </c>
      <c r="L1307" s="28" t="s">
        <v>4942</v>
      </c>
      <c r="M1307" s="51" t="s">
        <v>4942</v>
      </c>
      <c r="N1307" s="51" t="s">
        <v>4942</v>
      </c>
      <c r="O1307" s="51" t="s">
        <v>4942</v>
      </c>
      <c r="P1307" s="30" t="s">
        <v>4748</v>
      </c>
      <c r="Q1307" s="27" t="s">
        <v>4748</v>
      </c>
      <c r="R1307" s="30" t="s">
        <v>4748</v>
      </c>
      <c r="S1307" s="27" t="s">
        <v>4748</v>
      </c>
      <c r="T1307" s="30" t="s">
        <v>4748</v>
      </c>
      <c r="U1307" s="27" t="s">
        <v>4748</v>
      </c>
      <c r="V1307" s="30" t="s">
        <v>4748</v>
      </c>
      <c r="W1307" s="32" t="s">
        <v>4748</v>
      </c>
      <c r="X1307" s="30" t="s">
        <v>4748</v>
      </c>
      <c r="Y1307" s="32" t="s">
        <v>4748</v>
      </c>
      <c r="Z1307" s="30" t="s">
        <v>4748</v>
      </c>
      <c r="AA1307" s="32" t="s">
        <v>4748</v>
      </c>
      <c r="AB1307" s="30" t="s">
        <v>4748</v>
      </c>
      <c r="AC1307" s="27" t="s">
        <v>2001</v>
      </c>
      <c r="AD1307" s="30" t="s">
        <v>4748</v>
      </c>
      <c r="AE1307" s="27" t="s">
        <v>2001</v>
      </c>
      <c r="AF1307" s="30" t="s">
        <v>4748</v>
      </c>
      <c r="AG1307" s="27" t="s">
        <v>4748</v>
      </c>
      <c r="AH1307" s="25" t="s">
        <v>4748</v>
      </c>
      <c r="AI1307" s="25" t="s">
        <v>4748</v>
      </c>
      <c r="AJ1307" s="25" t="s">
        <v>4748</v>
      </c>
      <c r="AK1307" s="25" t="s">
        <v>4748</v>
      </c>
      <c r="AL1307" s="25" t="s">
        <v>4748</v>
      </c>
      <c r="AM1307" s="25" t="s">
        <v>4748</v>
      </c>
      <c r="AN1307" s="49" t="s">
        <v>4748</v>
      </c>
      <c r="AO1307" s="49" t="s">
        <v>4748</v>
      </c>
      <c r="AP1307" s="49" t="s">
        <v>4748</v>
      </c>
      <c r="AQ1307" s="49" t="s">
        <v>4748</v>
      </c>
      <c r="AR1307" s="49">
        <v>58.349769215284553</v>
      </c>
      <c r="AS1307" s="49" t="s">
        <v>4748</v>
      </c>
      <c r="AT1307" s="28" t="s">
        <v>4748</v>
      </c>
      <c r="AU1307" s="28" t="s">
        <v>4748</v>
      </c>
      <c r="AV1307" s="28" t="s">
        <v>4748</v>
      </c>
    </row>
    <row r="1308" spans="1:48" x14ac:dyDescent="0.25">
      <c r="A1308" s="162">
        <v>1305</v>
      </c>
      <c r="B1308" s="3" t="s">
        <v>3693</v>
      </c>
      <c r="C1308" s="3" t="s">
        <v>2176</v>
      </c>
      <c r="D1308" s="28">
        <v>9500</v>
      </c>
      <c r="E1308" s="25">
        <v>0</v>
      </c>
      <c r="F1308" s="25">
        <v>-20.16807</v>
      </c>
      <c r="G1308" s="25">
        <v>-9.5238099999999992</v>
      </c>
      <c r="H1308" s="28">
        <v>29203950000</v>
      </c>
      <c r="I1308" s="51">
        <v>3.0741000000000001</v>
      </c>
      <c r="J1308" s="51">
        <v>99.837339999999998</v>
      </c>
      <c r="K1308" s="28">
        <v>0</v>
      </c>
      <c r="L1308" s="28" t="s">
        <v>4942</v>
      </c>
      <c r="M1308" s="51">
        <v>5.0938337801608577</v>
      </c>
      <c r="N1308" s="51">
        <v>0.77756246972937726</v>
      </c>
      <c r="O1308" s="51" t="s">
        <v>4942</v>
      </c>
      <c r="P1308" s="30" t="s">
        <v>4748</v>
      </c>
      <c r="Q1308" s="27" t="s">
        <v>4748</v>
      </c>
      <c r="R1308" s="30" t="s">
        <v>4748</v>
      </c>
      <c r="S1308" s="27" t="s">
        <v>4748</v>
      </c>
      <c r="T1308" s="30">
        <v>160962.61730300001</v>
      </c>
      <c r="U1308" s="27" t="s">
        <v>4748</v>
      </c>
      <c r="V1308" s="30" t="s">
        <v>4748</v>
      </c>
      <c r="W1308" s="32" t="s">
        <v>4748</v>
      </c>
      <c r="X1308" s="30" t="s">
        <v>4748</v>
      </c>
      <c r="Y1308" s="32" t="s">
        <v>4748</v>
      </c>
      <c r="Z1308" s="30">
        <v>5173.5528629999999</v>
      </c>
      <c r="AA1308" s="32" t="s">
        <v>4748</v>
      </c>
      <c r="AB1308" s="30" t="s">
        <v>4748</v>
      </c>
      <c r="AC1308" s="27" t="s">
        <v>2001</v>
      </c>
      <c r="AD1308" s="30" t="s">
        <v>4748</v>
      </c>
      <c r="AE1308" s="27" t="s">
        <v>2001</v>
      </c>
      <c r="AF1308" s="30">
        <v>1352</v>
      </c>
      <c r="AG1308" s="27" t="s">
        <v>4748</v>
      </c>
      <c r="AH1308" s="25" t="s">
        <v>4748</v>
      </c>
      <c r="AI1308" s="25" t="s">
        <v>4748</v>
      </c>
      <c r="AJ1308" s="25">
        <v>5.3843432390293247</v>
      </c>
      <c r="AK1308" s="25" t="s">
        <v>4748</v>
      </c>
      <c r="AL1308" s="25" t="s">
        <v>4748</v>
      </c>
      <c r="AM1308" s="25">
        <v>14.640919379255877</v>
      </c>
      <c r="AN1308" s="49" t="s">
        <v>4748</v>
      </c>
      <c r="AO1308" s="49" t="s">
        <v>4748</v>
      </c>
      <c r="AP1308" s="49">
        <v>15.818863408557061</v>
      </c>
      <c r="AQ1308" s="49" t="s">
        <v>4748</v>
      </c>
      <c r="AR1308" s="49">
        <v>28.686075982892017</v>
      </c>
      <c r="AS1308" s="49">
        <v>46.667930086702327</v>
      </c>
      <c r="AT1308" s="28" t="s">
        <v>4748</v>
      </c>
      <c r="AU1308" s="28" t="s">
        <v>4748</v>
      </c>
      <c r="AV1308" s="28">
        <v>1100</v>
      </c>
    </row>
    <row r="1309" spans="1:48" x14ac:dyDescent="0.25">
      <c r="A1309" s="162">
        <v>1306</v>
      </c>
      <c r="B1309" s="3" t="s">
        <v>3696</v>
      </c>
      <c r="C1309" s="3" t="s">
        <v>2176</v>
      </c>
      <c r="D1309" s="6">
        <v>22300</v>
      </c>
      <c r="E1309" s="171">
        <v>0</v>
      </c>
      <c r="F1309" s="171">
        <v>19.892469999999999</v>
      </c>
      <c r="G1309" s="171">
        <v>20.54054</v>
      </c>
      <c r="H1309" s="6">
        <v>1667982020000</v>
      </c>
      <c r="I1309" s="154">
        <v>74.797399999999996</v>
      </c>
      <c r="J1309" s="154">
        <v>83.803569999999993</v>
      </c>
      <c r="K1309" s="6">
        <v>300</v>
      </c>
      <c r="L1309" s="6">
        <v>6690000</v>
      </c>
      <c r="M1309" s="154">
        <v>17.34059097978227</v>
      </c>
      <c r="N1309" s="154">
        <v>1.9448607241717342</v>
      </c>
      <c r="O1309" s="154" t="s">
        <v>4942</v>
      </c>
      <c r="P1309" s="172" t="s">
        <v>4748</v>
      </c>
      <c r="Q1309" s="168" t="s">
        <v>4748</v>
      </c>
      <c r="R1309" s="172" t="s">
        <v>4437</v>
      </c>
      <c r="S1309" s="168" t="s">
        <v>4748</v>
      </c>
      <c r="T1309" s="172">
        <v>166946.28094999999</v>
      </c>
      <c r="U1309" s="168">
        <v>1004.7004876506023</v>
      </c>
      <c r="V1309" s="172" t="s">
        <v>4748</v>
      </c>
      <c r="W1309" s="173" t="s">
        <v>4334</v>
      </c>
      <c r="X1309" s="172" t="s">
        <v>4748</v>
      </c>
      <c r="Y1309" s="173" t="s">
        <v>4748</v>
      </c>
      <c r="Z1309" s="172">
        <v>96226.620293</v>
      </c>
      <c r="AA1309" s="173" t="s">
        <v>4748</v>
      </c>
      <c r="AB1309" s="172" t="s">
        <v>4748</v>
      </c>
      <c r="AC1309" s="168" t="s">
        <v>2001</v>
      </c>
      <c r="AD1309" s="172">
        <v>968.07154700000001</v>
      </c>
      <c r="AE1309" s="168" t="s">
        <v>2001</v>
      </c>
      <c r="AF1309" s="172">
        <v>1286</v>
      </c>
      <c r="AG1309" s="168">
        <v>0.32841421069056581</v>
      </c>
      <c r="AH1309" s="171" t="s">
        <v>4748</v>
      </c>
      <c r="AI1309" s="171" t="s">
        <v>4748</v>
      </c>
      <c r="AJ1309" s="171">
        <v>10.241222245363071</v>
      </c>
      <c r="AK1309" s="171" t="s">
        <v>4748</v>
      </c>
      <c r="AL1309" s="171" t="s">
        <v>4748</v>
      </c>
      <c r="AM1309" s="171">
        <v>11.871530736824832</v>
      </c>
      <c r="AN1309" s="170" t="s">
        <v>4748</v>
      </c>
      <c r="AO1309" s="170">
        <v>22.579981541444717</v>
      </c>
      <c r="AP1309" s="170">
        <v>20.753701371986132</v>
      </c>
      <c r="AQ1309" s="170" t="s">
        <v>4748</v>
      </c>
      <c r="AR1309" s="170">
        <v>0</v>
      </c>
      <c r="AS1309" s="170">
        <v>0</v>
      </c>
      <c r="AT1309" s="6" t="s">
        <v>4748</v>
      </c>
      <c r="AU1309" s="6" t="s">
        <v>4748</v>
      </c>
      <c r="AV1309" s="6" t="s">
        <v>4748</v>
      </c>
    </row>
    <row r="1310" spans="1:48" x14ac:dyDescent="0.25">
      <c r="A1310" s="162">
        <v>1307</v>
      </c>
      <c r="B1310" s="3" t="s">
        <v>620</v>
      </c>
      <c r="C1310" s="3" t="s">
        <v>694</v>
      </c>
      <c r="D1310" s="6">
        <v>7200</v>
      </c>
      <c r="E1310" s="171">
        <v>0</v>
      </c>
      <c r="F1310" s="171">
        <v>-6.493506</v>
      </c>
      <c r="G1310" s="171">
        <v>28.571429999999999</v>
      </c>
      <c r="H1310" s="6">
        <v>34560000000</v>
      </c>
      <c r="I1310" s="154">
        <v>4.8</v>
      </c>
      <c r="J1310" s="154">
        <v>60.818750000000001</v>
      </c>
      <c r="K1310" s="6">
        <v>1475</v>
      </c>
      <c r="L1310" s="6">
        <v>11061000</v>
      </c>
      <c r="M1310" s="154">
        <v>22.721497464834719</v>
      </c>
      <c r="N1310" s="154">
        <v>0.41502668725589908</v>
      </c>
      <c r="O1310" s="154" t="s">
        <v>4942</v>
      </c>
      <c r="P1310" s="172">
        <v>77312.619177</v>
      </c>
      <c r="Q1310" s="168">
        <v>0.14399021377609333</v>
      </c>
      <c r="R1310" s="172">
        <v>116494.773422</v>
      </c>
      <c r="S1310" s="168">
        <v>0.5068015372147221</v>
      </c>
      <c r="T1310" s="172">
        <v>225473.13354899999</v>
      </c>
      <c r="U1310" s="168">
        <v>0.93547853629645727</v>
      </c>
      <c r="V1310" s="172">
        <v>3650.212888</v>
      </c>
      <c r="W1310" s="173">
        <v>5.5433056159834182E-2</v>
      </c>
      <c r="X1310" s="172">
        <v>4225.5506679999999</v>
      </c>
      <c r="Y1310" s="173">
        <v>0.15761759591924385</v>
      </c>
      <c r="Z1310" s="172">
        <v>3057.1726560000002</v>
      </c>
      <c r="AA1310" s="173">
        <v>-0.27650313622981737</v>
      </c>
      <c r="AB1310" s="172">
        <v>760</v>
      </c>
      <c r="AC1310" s="168">
        <v>5.4091539528432708E-2</v>
      </c>
      <c r="AD1310" s="172">
        <v>880</v>
      </c>
      <c r="AE1310" s="168">
        <v>0.15789473684210531</v>
      </c>
      <c r="AF1310" s="172">
        <v>637</v>
      </c>
      <c r="AG1310" s="168">
        <v>-0.27613636363636362</v>
      </c>
      <c r="AH1310" s="171">
        <v>1.8695684132611685</v>
      </c>
      <c r="AI1310" s="171">
        <v>1.9894600491790408</v>
      </c>
      <c r="AJ1310" s="171">
        <v>1.2084623835662329</v>
      </c>
      <c r="AK1310" s="171">
        <v>4.0884621507181205</v>
      </c>
      <c r="AL1310" s="171">
        <v>4.6545240732698252</v>
      </c>
      <c r="AM1310" s="171">
        <v>3.4016840291955703</v>
      </c>
      <c r="AN1310" s="170">
        <v>18.592450429200134</v>
      </c>
      <c r="AO1310" s="170">
        <v>16.490707974862705</v>
      </c>
      <c r="AP1310" s="170">
        <v>10.624512162463018</v>
      </c>
      <c r="AQ1310" s="170">
        <v>23.820251051532757</v>
      </c>
      <c r="AR1310" s="170">
        <v>21.879566354002836</v>
      </c>
      <c r="AS1310" s="170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62">
        <v>1308</v>
      </c>
      <c r="B1311" s="3" t="s">
        <v>621</v>
      </c>
      <c r="C1311" s="3" t="s">
        <v>1</v>
      </c>
      <c r="D1311" s="28">
        <v>22750</v>
      </c>
      <c r="E1311" s="25">
        <v>6.807512</v>
      </c>
      <c r="F1311" s="25">
        <v>-1.727862</v>
      </c>
      <c r="G1311" s="25">
        <v>31.710529999999999</v>
      </c>
      <c r="H1311" s="28">
        <v>1065313203500.0001</v>
      </c>
      <c r="I1311" s="51">
        <v>46.826949999999997</v>
      </c>
      <c r="J1311" s="51">
        <v>50.672139999999999</v>
      </c>
      <c r="K1311" s="28">
        <v>259126.5</v>
      </c>
      <c r="L1311" s="28">
        <v>5734700000</v>
      </c>
      <c r="M1311" s="51">
        <v>43.169763182861587</v>
      </c>
      <c r="N1311" s="51">
        <v>2.1182232086049759</v>
      </c>
      <c r="O1311" s="51">
        <v>0.37860300000000002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9">
        <v>18.325792532605188</v>
      </c>
      <c r="AO1311" s="49">
        <v>17.202148972631235</v>
      </c>
      <c r="AP1311" s="49">
        <v>12.2454959241312</v>
      </c>
      <c r="AQ1311" s="49">
        <v>53.95669123801833</v>
      </c>
      <c r="AR1311" s="49">
        <v>19.693679266203706</v>
      </c>
      <c r="AS1311" s="49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62">
        <v>1309</v>
      </c>
      <c r="B1312" s="3" t="s">
        <v>622</v>
      </c>
      <c r="C1312" s="3" t="s">
        <v>694</v>
      </c>
      <c r="D1312" s="6">
        <v>13500</v>
      </c>
      <c r="E1312" s="171">
        <v>6.299213</v>
      </c>
      <c r="F1312" s="171">
        <v>-10</v>
      </c>
      <c r="G1312" s="171">
        <v>-18.674700000000001</v>
      </c>
      <c r="H1312" s="6">
        <v>80197128000.000015</v>
      </c>
      <c r="I1312" s="154">
        <v>5.9405199999999994</v>
      </c>
      <c r="J1312" s="154">
        <v>4.7907019999999996</v>
      </c>
      <c r="K1312" s="6">
        <v>1962.35</v>
      </c>
      <c r="L1312" s="6">
        <v>24873500</v>
      </c>
      <c r="M1312" s="154">
        <v>5.4969886030568826</v>
      </c>
      <c r="N1312" s="154">
        <v>0.68606081949453768</v>
      </c>
      <c r="O1312" s="154" t="s">
        <v>4942</v>
      </c>
      <c r="P1312" s="172">
        <v>388330.32050600002</v>
      </c>
      <c r="Q1312" s="168">
        <v>2.8316463290860128E-2</v>
      </c>
      <c r="R1312" s="172">
        <v>350420.52949799999</v>
      </c>
      <c r="S1312" s="168">
        <v>-9.7622536809907179E-2</v>
      </c>
      <c r="T1312" s="172">
        <v>344269.16450499999</v>
      </c>
      <c r="U1312" s="168">
        <v>-1.755423691018395E-2</v>
      </c>
      <c r="V1312" s="172">
        <v>21730.957043999999</v>
      </c>
      <c r="W1312" s="173">
        <v>0.6103524081782763</v>
      </c>
      <c r="X1312" s="172">
        <v>21238.501115999999</v>
      </c>
      <c r="Y1312" s="173">
        <v>-2.2661492864897492E-2</v>
      </c>
      <c r="Z1312" s="172">
        <v>19652.317942000001</v>
      </c>
      <c r="AA1312" s="173">
        <v>-7.4684327549134288E-2</v>
      </c>
      <c r="AB1312" s="172">
        <v>3321</v>
      </c>
      <c r="AC1312" s="168">
        <v>0.46170774647887325</v>
      </c>
      <c r="AD1312" s="172">
        <v>3070</v>
      </c>
      <c r="AE1312" s="168">
        <v>-7.5579644685335734E-2</v>
      </c>
      <c r="AF1312" s="172">
        <v>2803</v>
      </c>
      <c r="AG1312" s="168">
        <v>-8.6970684039087948E-2</v>
      </c>
      <c r="AH1312" s="171">
        <v>13.261937645705494</v>
      </c>
      <c r="AI1312" s="171">
        <v>11.805852582446922</v>
      </c>
      <c r="AJ1312" s="171">
        <v>9.9739744397252394</v>
      </c>
      <c r="AK1312" s="171">
        <v>21.695118360193728</v>
      </c>
      <c r="AL1312" s="171">
        <v>17.74808997524358</v>
      </c>
      <c r="AM1312" s="171">
        <v>15.007317682575682</v>
      </c>
      <c r="AN1312" s="170">
        <v>14.305379600957968</v>
      </c>
      <c r="AO1312" s="170">
        <v>15.735333172115052</v>
      </c>
      <c r="AP1312" s="170">
        <v>15.650349138723829</v>
      </c>
      <c r="AQ1312" s="170">
        <v>4.2015184139569142</v>
      </c>
      <c r="AR1312" s="170">
        <v>10.41507750913232</v>
      </c>
      <c r="AS1312" s="170">
        <v>12.136118893252695</v>
      </c>
      <c r="AT1312" s="6">
        <v>1500</v>
      </c>
      <c r="AU1312" s="6">
        <v>1500</v>
      </c>
      <c r="AV1312" s="6">
        <v>1500</v>
      </c>
    </row>
    <row r="1313" spans="1:48" x14ac:dyDescent="0.25">
      <c r="A1313" s="162">
        <v>1310</v>
      </c>
      <c r="B1313" s="3" t="s">
        <v>3699</v>
      </c>
      <c r="C1313" s="3" t="s">
        <v>2176</v>
      </c>
      <c r="D1313" s="28">
        <v>60000</v>
      </c>
      <c r="E1313" s="25">
        <v>1.6949149999999999</v>
      </c>
      <c r="F1313" s="25">
        <v>7.1428570000000002</v>
      </c>
      <c r="G1313" s="25">
        <v>-0.99009899999999995</v>
      </c>
      <c r="H1313" s="28">
        <v>933120000000</v>
      </c>
      <c r="I1313" s="51">
        <v>15.552</v>
      </c>
      <c r="J1313" s="51">
        <v>96.450609999999998</v>
      </c>
      <c r="K1313" s="28">
        <v>50</v>
      </c>
      <c r="L1313" s="28">
        <v>2989500</v>
      </c>
      <c r="M1313" s="51">
        <v>15.772870662460567</v>
      </c>
      <c r="N1313" s="51">
        <v>4.2316344448732313</v>
      </c>
      <c r="O1313" s="51" t="s">
        <v>4942</v>
      </c>
      <c r="P1313" s="30" t="s">
        <v>4748</v>
      </c>
      <c r="Q1313" s="27" t="s">
        <v>4438</v>
      </c>
      <c r="R1313" s="30" t="s">
        <v>4439</v>
      </c>
      <c r="S1313" s="27" t="s">
        <v>4748</v>
      </c>
      <c r="T1313" s="30">
        <v>542999.49829400005</v>
      </c>
      <c r="U1313" s="27">
        <v>1132.6106436200419</v>
      </c>
      <c r="V1313" s="30" t="s">
        <v>4393</v>
      </c>
      <c r="W1313" s="32" t="s">
        <v>4440</v>
      </c>
      <c r="X1313" s="30" t="s">
        <v>4748</v>
      </c>
      <c r="Y1313" s="32" t="s">
        <v>4748</v>
      </c>
      <c r="Z1313" s="30">
        <v>63032.416458</v>
      </c>
      <c r="AA1313" s="32" t="s">
        <v>4748</v>
      </c>
      <c r="AB1313" s="30">
        <v>3420</v>
      </c>
      <c r="AC1313" s="27" t="s">
        <v>2001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4748</v>
      </c>
      <c r="AI1313" s="25">
        <v>22.904752476753195</v>
      </c>
      <c r="AJ1313" s="25">
        <v>23.381344732236375</v>
      </c>
      <c r="AK1313" s="25" t="s">
        <v>4748</v>
      </c>
      <c r="AL1313" s="25">
        <v>27.551852669319</v>
      </c>
      <c r="AM1313" s="25">
        <v>28.499027718294407</v>
      </c>
      <c r="AN1313" s="49">
        <v>23.382111131560258</v>
      </c>
      <c r="AO1313" s="49">
        <v>23.407412035245468</v>
      </c>
      <c r="AP1313" s="49">
        <v>23.07777146732305</v>
      </c>
      <c r="AQ1313" s="49">
        <v>0</v>
      </c>
      <c r="AR1313" s="49">
        <v>0</v>
      </c>
      <c r="AS1313" s="49">
        <v>0</v>
      </c>
      <c r="AT1313" s="28" t="s">
        <v>4748</v>
      </c>
      <c r="AU1313" s="28">
        <v>3000</v>
      </c>
      <c r="AV1313" s="28">
        <v>3300</v>
      </c>
    </row>
    <row r="1314" spans="1:48" x14ac:dyDescent="0.25">
      <c r="A1314" s="162">
        <v>1311</v>
      </c>
      <c r="B1314" s="3" t="s">
        <v>284</v>
      </c>
      <c r="C1314" s="3" t="s">
        <v>1</v>
      </c>
      <c r="D1314" s="28">
        <v>3300</v>
      </c>
      <c r="E1314" s="25">
        <v>-17.293230000000001</v>
      </c>
      <c r="F1314" s="25">
        <v>17.021280000000001</v>
      </c>
      <c r="G1314" s="25">
        <v>-28.104579999999999</v>
      </c>
      <c r="H1314" s="28">
        <v>708204340800</v>
      </c>
      <c r="I1314" s="51">
        <v>214.60739999999998</v>
      </c>
      <c r="J1314" s="51">
        <v>79.741060000000004</v>
      </c>
      <c r="K1314" s="28">
        <v>1715194</v>
      </c>
      <c r="L1314" s="28">
        <v>6383400000</v>
      </c>
      <c r="M1314" s="51" t="s">
        <v>4942</v>
      </c>
      <c r="N1314" s="51">
        <v>6.7894862613764388</v>
      </c>
      <c r="O1314" s="51">
        <v>0.93839620000000001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9">
        <v>9.1314531240808687</v>
      </c>
      <c r="AO1314" s="49">
        <v>-17.557072483805779</v>
      </c>
      <c r="AP1314" s="49">
        <v>20.249507350173591</v>
      </c>
      <c r="AQ1314" s="49">
        <v>124.78033392209431</v>
      </c>
      <c r="AR1314" s="49">
        <v>1996.5181244783146</v>
      </c>
      <c r="AS1314" s="49">
        <v>108.21397063969731</v>
      </c>
      <c r="AT1314" s="28">
        <v>0</v>
      </c>
      <c r="AU1314" s="28">
        <v>0</v>
      </c>
      <c r="AV1314" s="28" t="s">
        <v>4748</v>
      </c>
    </row>
    <row r="1315" spans="1:48" x14ac:dyDescent="0.25">
      <c r="A1315" s="162">
        <v>1312</v>
      </c>
      <c r="B1315" s="3" t="s">
        <v>3702</v>
      </c>
      <c r="C1315" s="3" t="s">
        <v>2176</v>
      </c>
      <c r="D1315" s="6">
        <v>5100</v>
      </c>
      <c r="E1315" s="171">
        <v>24.390239999999999</v>
      </c>
      <c r="F1315" s="171">
        <v>-3.7735850000000002</v>
      </c>
      <c r="G1315" s="171">
        <v>-7.2727269999999997</v>
      </c>
      <c r="H1315" s="6">
        <v>9945000000</v>
      </c>
      <c r="I1315" s="154">
        <v>1.95</v>
      </c>
      <c r="J1315" s="154">
        <v>40.430770000000003</v>
      </c>
      <c r="K1315" s="6">
        <v>135</v>
      </c>
      <c r="L1315" s="6">
        <v>561000</v>
      </c>
      <c r="M1315" s="154" t="s">
        <v>4942</v>
      </c>
      <c r="N1315" s="154">
        <v>0.4624245963873635</v>
      </c>
      <c r="O1315" s="154" t="s">
        <v>4942</v>
      </c>
      <c r="P1315" s="172" t="s">
        <v>4374</v>
      </c>
      <c r="Q1315" s="168" t="s">
        <v>4300</v>
      </c>
      <c r="R1315" s="172" t="s">
        <v>4441</v>
      </c>
      <c r="S1315" s="168" t="s">
        <v>4442</v>
      </c>
      <c r="T1315" s="172">
        <v>61898.115209000003</v>
      </c>
      <c r="U1315" s="168">
        <v>96.171295461538463</v>
      </c>
      <c r="V1315" s="172" t="s">
        <v>4365</v>
      </c>
      <c r="W1315" s="173" t="s">
        <v>4443</v>
      </c>
      <c r="X1315" s="172" t="s">
        <v>4444</v>
      </c>
      <c r="Y1315" s="173" t="s">
        <v>4445</v>
      </c>
      <c r="Z1315" s="172">
        <v>-313.423879</v>
      </c>
      <c r="AA1315" s="173">
        <v>-1.3227846333676621</v>
      </c>
      <c r="AB1315" s="172">
        <v>197</v>
      </c>
      <c r="AC1315" s="168">
        <v>-0.81436110064078404</v>
      </c>
      <c r="AD1315" s="172">
        <v>239</v>
      </c>
      <c r="AE1315" s="168">
        <v>0.21319796954314718</v>
      </c>
      <c r="AF1315" s="172">
        <v>-173</v>
      </c>
      <c r="AG1315" s="168">
        <v>-1.7238493723849373</v>
      </c>
      <c r="AH1315" s="171">
        <v>0.93432493262507621</v>
      </c>
      <c r="AI1315" s="171">
        <v>1.5087060560057362</v>
      </c>
      <c r="AJ1315" s="171">
        <v>-1.2356037365253061</v>
      </c>
      <c r="AK1315" s="171">
        <v>1.7054878996879148</v>
      </c>
      <c r="AL1315" s="171">
        <v>2.0992418695786679</v>
      </c>
      <c r="AM1315" s="171">
        <v>-1.543135522249812</v>
      </c>
      <c r="AN1315" s="170">
        <v>20.826596723710146</v>
      </c>
      <c r="AO1315" s="170">
        <v>22.137612922726156</v>
      </c>
      <c r="AP1315" s="170">
        <v>17.520171133455097</v>
      </c>
      <c r="AQ1315" s="170">
        <v>43.889021725287023</v>
      </c>
      <c r="AR1315" s="170">
        <v>6.5463774407147364</v>
      </c>
      <c r="AS1315" s="170">
        <v>6.7654880617759066</v>
      </c>
      <c r="AT1315" s="6">
        <v>150</v>
      </c>
      <c r="AU1315" s="6" t="s">
        <v>4748</v>
      </c>
      <c r="AV1315" s="6">
        <v>0</v>
      </c>
    </row>
    <row r="1316" spans="1:48" x14ac:dyDescent="0.25">
      <c r="A1316" s="162">
        <v>1313</v>
      </c>
      <c r="B1316" s="3" t="s">
        <v>2062</v>
      </c>
      <c r="C1316" s="3" t="s">
        <v>694</v>
      </c>
      <c r="D1316" s="28">
        <v>4700</v>
      </c>
      <c r="E1316" s="25">
        <v>0</v>
      </c>
      <c r="F1316" s="25">
        <v>-9.6153849999999998</v>
      </c>
      <c r="G1316" s="25">
        <v>4.4444439999999998</v>
      </c>
      <c r="H1316" s="28">
        <v>140529910700</v>
      </c>
      <c r="I1316" s="51">
        <v>29.899979999999999</v>
      </c>
      <c r="J1316" s="51">
        <v>74.198189999999997</v>
      </c>
      <c r="K1316" s="28">
        <v>368806.5</v>
      </c>
      <c r="L1316" s="28">
        <v>1722519000</v>
      </c>
      <c r="M1316" s="51">
        <v>2.2747915261376894</v>
      </c>
      <c r="N1316" s="51">
        <v>0.35209580625256182</v>
      </c>
      <c r="O1316" s="51">
        <v>0.48933500000000002</v>
      </c>
      <c r="P1316" s="30">
        <v>116120.69826999999</v>
      </c>
      <c r="Q1316" s="27" t="s">
        <v>2001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2001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2001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4748</v>
      </c>
      <c r="AI1316" s="25">
        <v>27.109485976041832</v>
      </c>
      <c r="AJ1316" s="25">
        <v>7.7717063949032603</v>
      </c>
      <c r="AK1316" s="25" t="s">
        <v>4748</v>
      </c>
      <c r="AL1316" s="25">
        <v>36.914040867344823</v>
      </c>
      <c r="AM1316" s="25">
        <v>10.443244236380037</v>
      </c>
      <c r="AN1316" s="49">
        <v>33.809492753578141</v>
      </c>
      <c r="AO1316" s="49">
        <v>43.323374454874887</v>
      </c>
      <c r="AP1316" s="49">
        <v>19.428432362139215</v>
      </c>
      <c r="AQ1316" s="49">
        <v>18.7742142401802</v>
      </c>
      <c r="AR1316" s="49">
        <v>2.6948792118969402</v>
      </c>
      <c r="AS1316" s="49">
        <v>13.938292677233024</v>
      </c>
      <c r="AT1316" s="28" t="s">
        <v>4748</v>
      </c>
      <c r="AU1316" s="28">
        <v>791.16100000000006</v>
      </c>
      <c r="AV1316" s="28">
        <v>455</v>
      </c>
    </row>
    <row r="1317" spans="1:48" x14ac:dyDescent="0.25">
      <c r="A1317" s="162">
        <v>1314</v>
      </c>
      <c r="B1317" s="3" t="s">
        <v>3705</v>
      </c>
      <c r="C1317" s="3" t="s">
        <v>2176</v>
      </c>
      <c r="D1317" s="28">
        <v>50000</v>
      </c>
      <c r="E1317" s="25">
        <v>61.290320000000001</v>
      </c>
      <c r="F1317" s="25">
        <v>56.739809999999999</v>
      </c>
      <c r="G1317" s="25">
        <v>32.978720000000003</v>
      </c>
      <c r="H1317" s="28">
        <v>150000000000</v>
      </c>
      <c r="I1317" s="51">
        <v>3</v>
      </c>
      <c r="J1317" s="51">
        <v>90</v>
      </c>
      <c r="K1317" s="28">
        <v>30</v>
      </c>
      <c r="L1317" s="28">
        <v>1214000</v>
      </c>
      <c r="M1317" s="51">
        <v>27.593818984547461</v>
      </c>
      <c r="N1317" s="51">
        <v>3.161948025234727</v>
      </c>
      <c r="O1317" s="51" t="s">
        <v>4942</v>
      </c>
      <c r="P1317" s="30" t="s">
        <v>4748</v>
      </c>
      <c r="Q1317" s="27" t="s">
        <v>4748</v>
      </c>
      <c r="R1317" s="30" t="s">
        <v>4447</v>
      </c>
      <c r="S1317" s="27" t="s">
        <v>4748</v>
      </c>
      <c r="T1317" s="30">
        <v>102459.76583400001</v>
      </c>
      <c r="U1317" s="27">
        <v>930.45241667272728</v>
      </c>
      <c r="V1317" s="30" t="s">
        <v>4748</v>
      </c>
      <c r="W1317" s="32" t="s">
        <v>4448</v>
      </c>
      <c r="X1317" s="30" t="s">
        <v>4748</v>
      </c>
      <c r="Y1317" s="32" t="s">
        <v>4748</v>
      </c>
      <c r="Z1317" s="30">
        <v>5785.6274620000004</v>
      </c>
      <c r="AA1317" s="32" t="s">
        <v>4748</v>
      </c>
      <c r="AB1317" s="30" t="s">
        <v>4748</v>
      </c>
      <c r="AC1317" s="27" t="s">
        <v>2001</v>
      </c>
      <c r="AD1317" s="30">
        <v>2087</v>
      </c>
      <c r="AE1317" s="27" t="s">
        <v>2001</v>
      </c>
      <c r="AF1317" s="30">
        <v>1812</v>
      </c>
      <c r="AG1317" s="27">
        <v>-0.13176808816482991</v>
      </c>
      <c r="AH1317" s="25" t="s">
        <v>4748</v>
      </c>
      <c r="AI1317" s="25" t="s">
        <v>4748</v>
      </c>
      <c r="AJ1317" s="25">
        <v>9.060237138364986</v>
      </c>
      <c r="AK1317" s="25" t="s">
        <v>4748</v>
      </c>
      <c r="AL1317" s="25" t="s">
        <v>4748</v>
      </c>
      <c r="AM1317" s="25">
        <v>11.483248189567465</v>
      </c>
      <c r="AN1317" s="49" t="s">
        <v>4748</v>
      </c>
      <c r="AO1317" s="49">
        <v>44.596545164022103</v>
      </c>
      <c r="AP1317" s="49">
        <v>43.833731989749026</v>
      </c>
      <c r="AQ1317" s="49" t="s">
        <v>4748</v>
      </c>
      <c r="AR1317" s="49">
        <v>6.9159049890331712</v>
      </c>
      <c r="AS1317" s="49">
        <v>13.071785445767503</v>
      </c>
      <c r="AT1317" s="28" t="s">
        <v>4748</v>
      </c>
      <c r="AU1317" s="28" t="s">
        <v>4748</v>
      </c>
      <c r="AV1317" s="28">
        <v>1200</v>
      </c>
    </row>
    <row r="1318" spans="1:48" x14ac:dyDescent="0.25">
      <c r="A1318" s="162">
        <v>1315</v>
      </c>
      <c r="B1318" s="3" t="s">
        <v>3708</v>
      </c>
      <c r="C1318" s="3" t="s">
        <v>2176</v>
      </c>
      <c r="D1318" s="28">
        <v>8100</v>
      </c>
      <c r="E1318" s="25">
        <v>3.8461539999999999</v>
      </c>
      <c r="F1318" s="25">
        <v>22.727270000000001</v>
      </c>
      <c r="G1318" s="25">
        <v>47.272730000000003</v>
      </c>
      <c r="H1318" s="28">
        <v>198328500000</v>
      </c>
      <c r="I1318" s="51">
        <v>24.484999999999999</v>
      </c>
      <c r="J1318" s="51">
        <v>99.857060000000004</v>
      </c>
      <c r="K1318" s="28">
        <v>18470</v>
      </c>
      <c r="L1318" s="28">
        <v>166652000</v>
      </c>
      <c r="M1318" s="51">
        <v>3.9206195546950631</v>
      </c>
      <c r="N1318" s="51">
        <v>1.0382019550300381</v>
      </c>
      <c r="O1318" s="51">
        <v>0.2823232</v>
      </c>
      <c r="P1318" s="30" t="s">
        <v>4748</v>
      </c>
      <c r="Q1318" s="27" t="s">
        <v>4748</v>
      </c>
      <c r="R1318" s="30" t="s">
        <v>4304</v>
      </c>
      <c r="S1318" s="27" t="s">
        <v>4748</v>
      </c>
      <c r="T1318" s="30">
        <v>207892.74717399999</v>
      </c>
      <c r="U1318" s="27">
        <v>1432.7430839586207</v>
      </c>
      <c r="V1318" s="30" t="s">
        <v>4748</v>
      </c>
      <c r="W1318" s="32" t="s">
        <v>4308</v>
      </c>
      <c r="X1318" s="30" t="s">
        <v>4748</v>
      </c>
      <c r="Y1318" s="32" t="s">
        <v>4748</v>
      </c>
      <c r="Z1318" s="30">
        <v>31424.416625000002</v>
      </c>
      <c r="AA1318" s="32" t="s">
        <v>4748</v>
      </c>
      <c r="AB1318" s="30" t="s">
        <v>4748</v>
      </c>
      <c r="AC1318" s="27" t="s">
        <v>2001</v>
      </c>
      <c r="AD1318" s="30">
        <v>477</v>
      </c>
      <c r="AE1318" s="27" t="s">
        <v>2001</v>
      </c>
      <c r="AF1318" s="30">
        <v>1283</v>
      </c>
      <c r="AG1318" s="27">
        <v>1.6897274633123689</v>
      </c>
      <c r="AH1318" s="25" t="s">
        <v>4748</v>
      </c>
      <c r="AI1318" s="25" t="s">
        <v>4748</v>
      </c>
      <c r="AJ1318" s="25">
        <v>9.8486625050690808</v>
      </c>
      <c r="AK1318" s="25" t="s">
        <v>4748</v>
      </c>
      <c r="AL1318" s="25" t="s">
        <v>4748</v>
      </c>
      <c r="AM1318" s="25">
        <v>17.723072955479999</v>
      </c>
      <c r="AN1318" s="49" t="s">
        <v>4748</v>
      </c>
      <c r="AO1318" s="49">
        <v>25.416203852638088</v>
      </c>
      <c r="AP1318" s="49">
        <v>24.904611074125626</v>
      </c>
      <c r="AQ1318" s="49" t="s">
        <v>4748</v>
      </c>
      <c r="AR1318" s="49">
        <v>23.298996542043401</v>
      </c>
      <c r="AS1318" s="49">
        <v>33.416306062330207</v>
      </c>
      <c r="AT1318" s="28" t="s">
        <v>4748</v>
      </c>
      <c r="AU1318" s="28" t="s">
        <v>4748</v>
      </c>
      <c r="AV1318" s="28">
        <v>0</v>
      </c>
    </row>
    <row r="1319" spans="1:48" x14ac:dyDescent="0.25">
      <c r="A1319" s="162">
        <v>1316</v>
      </c>
      <c r="B1319" s="3" t="s">
        <v>3711</v>
      </c>
      <c r="C1319" s="3" t="s">
        <v>2176</v>
      </c>
      <c r="D1319" s="28">
        <v>16100</v>
      </c>
      <c r="E1319" s="25">
        <v>-26.484020000000001</v>
      </c>
      <c r="F1319" s="25">
        <v>-23.33333</v>
      </c>
      <c r="G1319" s="25">
        <v>-54</v>
      </c>
      <c r="H1319" s="28">
        <v>217636097000</v>
      </c>
      <c r="I1319" s="51">
        <v>13.517769999999999</v>
      </c>
      <c r="J1319" s="51">
        <v>8.6412709999999997</v>
      </c>
      <c r="K1319" s="28">
        <v>15</v>
      </c>
      <c r="L1319" s="28">
        <v>269500</v>
      </c>
      <c r="M1319" s="51">
        <v>4.6092184368737472</v>
      </c>
      <c r="N1319" s="51">
        <v>0.28431137153225694</v>
      </c>
      <c r="O1319" s="51" t="s">
        <v>4942</v>
      </c>
      <c r="P1319" s="30" t="s">
        <v>4347</v>
      </c>
      <c r="Q1319" s="27" t="s">
        <v>4305</v>
      </c>
      <c r="R1319" s="30" t="s">
        <v>4360</v>
      </c>
      <c r="S1319" s="27" t="s">
        <v>4451</v>
      </c>
      <c r="T1319" s="30">
        <v>1459898.6682440001</v>
      </c>
      <c r="U1319" s="27">
        <v>10426.847630314287</v>
      </c>
      <c r="V1319" s="30" t="s">
        <v>4452</v>
      </c>
      <c r="W1319" s="32" t="s">
        <v>4453</v>
      </c>
      <c r="X1319" s="30" t="s">
        <v>4454</v>
      </c>
      <c r="Y1319" s="32" t="s">
        <v>4455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9">
        <v>13.906961743498748</v>
      </c>
      <c r="AO1319" s="49">
        <v>16.288812133454144</v>
      </c>
      <c r="AP1319" s="49">
        <v>10.897107871490363</v>
      </c>
      <c r="AQ1319" s="49">
        <v>13.16525901836744</v>
      </c>
      <c r="AR1319" s="49">
        <v>0</v>
      </c>
      <c r="AS1319" s="49">
        <v>0</v>
      </c>
      <c r="AT1319" s="28" t="s">
        <v>4748</v>
      </c>
      <c r="AU1319" s="28">
        <v>500</v>
      </c>
      <c r="AV1319" s="28" t="s">
        <v>4748</v>
      </c>
    </row>
    <row r="1320" spans="1:48" x14ac:dyDescent="0.25">
      <c r="A1320" s="162">
        <v>1317</v>
      </c>
      <c r="B1320" s="3" t="s">
        <v>3714</v>
      </c>
      <c r="C1320" s="3" t="s">
        <v>2176</v>
      </c>
      <c r="D1320" s="28" t="s">
        <v>4942</v>
      </c>
      <c r="E1320" s="25" t="s">
        <v>4942</v>
      </c>
      <c r="F1320" s="25" t="s">
        <v>4942</v>
      </c>
      <c r="G1320" s="25" t="s">
        <v>4942</v>
      </c>
      <c r="H1320" s="28" t="s">
        <v>4942</v>
      </c>
      <c r="I1320" s="51">
        <v>1.99339</v>
      </c>
      <c r="J1320" s="51">
        <v>1.1630419999999999</v>
      </c>
      <c r="K1320" s="28">
        <v>0</v>
      </c>
      <c r="L1320" s="28" t="s">
        <v>4942</v>
      </c>
      <c r="M1320" s="51" t="s">
        <v>4942</v>
      </c>
      <c r="N1320" s="51" t="s">
        <v>4942</v>
      </c>
      <c r="O1320" s="51" t="s">
        <v>4942</v>
      </c>
      <c r="P1320" s="30" t="s">
        <v>4456</v>
      </c>
      <c r="Q1320" s="27" t="s">
        <v>4457</v>
      </c>
      <c r="R1320" s="30" t="s">
        <v>4292</v>
      </c>
      <c r="S1320" s="27" t="s">
        <v>4458</v>
      </c>
      <c r="T1320" s="30">
        <v>8439.9024499999996</v>
      </c>
      <c r="U1320" s="27">
        <v>77.147244907407398</v>
      </c>
      <c r="V1320" s="30" t="s">
        <v>4459</v>
      </c>
      <c r="W1320" s="32" t="s">
        <v>4912</v>
      </c>
      <c r="X1320" s="30" t="s">
        <v>4460</v>
      </c>
      <c r="Y1320" s="32" t="s">
        <v>4320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9">
        <v>13.231126352235378</v>
      </c>
      <c r="AO1320" s="49">
        <v>23.769847505875873</v>
      </c>
      <c r="AP1320" s="49">
        <v>25.784771351237591</v>
      </c>
      <c r="AQ1320" s="49">
        <v>0</v>
      </c>
      <c r="AR1320" s="49">
        <v>0</v>
      </c>
      <c r="AS1320" s="49">
        <v>0</v>
      </c>
      <c r="AT1320" s="28">
        <v>0</v>
      </c>
      <c r="AU1320" s="28" t="s">
        <v>4748</v>
      </c>
      <c r="AV1320" s="28" t="s">
        <v>4748</v>
      </c>
    </row>
    <row r="1321" spans="1:48" x14ac:dyDescent="0.25">
      <c r="A1321" s="162">
        <v>1318</v>
      </c>
      <c r="B1321" s="3" t="s">
        <v>3717</v>
      </c>
      <c r="C1321" s="3" t="s">
        <v>2176</v>
      </c>
      <c r="D1321" s="28" t="s">
        <v>4942</v>
      </c>
      <c r="E1321" s="25" t="s">
        <v>4942</v>
      </c>
      <c r="F1321" s="25" t="s">
        <v>4942</v>
      </c>
      <c r="G1321" s="25" t="s">
        <v>4942</v>
      </c>
      <c r="H1321" s="28" t="s">
        <v>4942</v>
      </c>
      <c r="I1321" s="51">
        <v>50.8</v>
      </c>
      <c r="J1321" s="51">
        <v>99.999020000000002</v>
      </c>
      <c r="K1321" s="28" t="s">
        <v>4942</v>
      </c>
      <c r="L1321" s="28" t="s">
        <v>4942</v>
      </c>
      <c r="M1321" s="51" t="s">
        <v>4942</v>
      </c>
      <c r="N1321" s="51" t="s">
        <v>4942</v>
      </c>
      <c r="O1321" s="51" t="s">
        <v>4942</v>
      </c>
      <c r="P1321" s="30" t="s">
        <v>4748</v>
      </c>
      <c r="Q1321" s="27" t="s">
        <v>4748</v>
      </c>
      <c r="R1321" s="30" t="s">
        <v>4461</v>
      </c>
      <c r="S1321" s="27" t="s">
        <v>4748</v>
      </c>
      <c r="T1321" s="30">
        <v>1200802.9574740001</v>
      </c>
      <c r="U1321" s="27">
        <v>2367.4476478777119</v>
      </c>
      <c r="V1321" s="30" t="s">
        <v>4748</v>
      </c>
      <c r="W1321" s="32" t="s">
        <v>4317</v>
      </c>
      <c r="X1321" s="30" t="s">
        <v>4748</v>
      </c>
      <c r="Y1321" s="32" t="s">
        <v>4748</v>
      </c>
      <c r="Z1321" s="30">
        <v>23419.602505999999</v>
      </c>
      <c r="AA1321" s="32" t="s">
        <v>4748</v>
      </c>
      <c r="AB1321" s="30" t="s">
        <v>4748</v>
      </c>
      <c r="AC1321" s="27" t="s">
        <v>2001</v>
      </c>
      <c r="AD1321" s="30">
        <v>866</v>
      </c>
      <c r="AE1321" s="27" t="s">
        <v>2001</v>
      </c>
      <c r="AF1321" s="30">
        <v>461</v>
      </c>
      <c r="AG1321" s="27">
        <v>-0.4676674364896074</v>
      </c>
      <c r="AH1321" s="25" t="s">
        <v>4748</v>
      </c>
      <c r="AI1321" s="25" t="s">
        <v>4748</v>
      </c>
      <c r="AJ1321" s="25">
        <v>1.84647688744542</v>
      </c>
      <c r="AK1321" s="25" t="s">
        <v>4748</v>
      </c>
      <c r="AL1321" s="25" t="s">
        <v>4748</v>
      </c>
      <c r="AM1321" s="25">
        <v>10.706690694250485</v>
      </c>
      <c r="AN1321" s="49" t="s">
        <v>4748</v>
      </c>
      <c r="AO1321" s="49">
        <v>25.064016426046297</v>
      </c>
      <c r="AP1321" s="49">
        <v>8.6296003157740113</v>
      </c>
      <c r="AQ1321" s="49" t="s">
        <v>4748</v>
      </c>
      <c r="AR1321" s="49">
        <v>336.68168608287971</v>
      </c>
      <c r="AS1321" s="49">
        <v>307.84198670509596</v>
      </c>
      <c r="AT1321" s="28" t="s">
        <v>4748</v>
      </c>
      <c r="AU1321" s="28" t="s">
        <v>4748</v>
      </c>
      <c r="AV1321" s="28">
        <v>0</v>
      </c>
    </row>
    <row r="1322" spans="1:48" x14ac:dyDescent="0.25">
      <c r="A1322" s="162">
        <v>1319</v>
      </c>
      <c r="B1322" s="3" t="s">
        <v>2063</v>
      </c>
      <c r="C1322" s="3" t="s">
        <v>694</v>
      </c>
      <c r="D1322" s="6">
        <v>52000</v>
      </c>
      <c r="E1322" s="171">
        <v>2.1610999999999998</v>
      </c>
      <c r="F1322" s="171">
        <v>6.1224489999999996</v>
      </c>
      <c r="G1322" s="171">
        <v>-12.013540000000001</v>
      </c>
      <c r="H1322" s="6">
        <v>237650920000</v>
      </c>
      <c r="I1322" s="154">
        <v>4.5702099999999994</v>
      </c>
      <c r="J1322" s="154">
        <v>55.912489999999998</v>
      </c>
      <c r="K1322" s="6">
        <v>1205</v>
      </c>
      <c r="L1322" s="6">
        <v>60589500</v>
      </c>
      <c r="M1322" s="154">
        <v>6.1197689562341049</v>
      </c>
      <c r="N1322" s="154">
        <v>0.93369770013848974</v>
      </c>
      <c r="O1322" s="154">
        <v>0.48845060000000001</v>
      </c>
      <c r="P1322" s="172" t="s">
        <v>4748</v>
      </c>
      <c r="Q1322" s="168" t="s">
        <v>2001</v>
      </c>
      <c r="R1322" s="172">
        <v>296102.84075600002</v>
      </c>
      <c r="S1322" s="168" t="s">
        <v>2001</v>
      </c>
      <c r="T1322" s="172">
        <v>358543.68839999998</v>
      </c>
      <c r="U1322" s="168">
        <v>0.21087554406630496</v>
      </c>
      <c r="V1322" s="172" t="s">
        <v>4748</v>
      </c>
      <c r="W1322" s="173" t="s">
        <v>2001</v>
      </c>
      <c r="X1322" s="172">
        <v>34244.967682000002</v>
      </c>
      <c r="Y1322" s="173" t="s">
        <v>2001</v>
      </c>
      <c r="Z1322" s="172">
        <v>35504.449550999998</v>
      </c>
      <c r="AA1322" s="173">
        <v>3.6778597097698831E-2</v>
      </c>
      <c r="AB1322" s="172" t="s">
        <v>4748</v>
      </c>
      <c r="AC1322" s="168" t="s">
        <v>2001</v>
      </c>
      <c r="AD1322" s="172">
        <v>6874</v>
      </c>
      <c r="AE1322" s="168" t="s">
        <v>2001</v>
      </c>
      <c r="AF1322" s="172">
        <v>7184</v>
      </c>
      <c r="AG1322" s="168">
        <v>4.5097468722723306E-2</v>
      </c>
      <c r="AH1322" s="171" t="s">
        <v>4748</v>
      </c>
      <c r="AI1322" s="171" t="s">
        <v>4748</v>
      </c>
      <c r="AJ1322" s="171">
        <v>9.9070624727781009</v>
      </c>
      <c r="AK1322" s="171" t="s">
        <v>4748</v>
      </c>
      <c r="AL1322" s="171" t="s">
        <v>4748</v>
      </c>
      <c r="AM1322" s="171">
        <v>15.464361153450861</v>
      </c>
      <c r="AN1322" s="170" t="s">
        <v>4748</v>
      </c>
      <c r="AO1322" s="170">
        <v>42.828380457687423</v>
      </c>
      <c r="AP1322" s="170">
        <v>41.589905828335304</v>
      </c>
      <c r="AQ1322" s="170" t="s">
        <v>4748</v>
      </c>
      <c r="AR1322" s="170">
        <v>0</v>
      </c>
      <c r="AS1322" s="170">
        <v>0</v>
      </c>
      <c r="AT1322" s="6" t="s">
        <v>4748</v>
      </c>
      <c r="AU1322" s="6" t="s">
        <v>4748</v>
      </c>
      <c r="AV1322" s="6">
        <v>1400</v>
      </c>
    </row>
    <row r="1323" spans="1:48" x14ac:dyDescent="0.25">
      <c r="A1323" s="162">
        <v>1320</v>
      </c>
      <c r="B1323" s="3" t="s">
        <v>3720</v>
      </c>
      <c r="C1323" s="3" t="s">
        <v>2176</v>
      </c>
      <c r="D1323" s="28" t="s">
        <v>4942</v>
      </c>
      <c r="E1323" s="25" t="s">
        <v>4942</v>
      </c>
      <c r="F1323" s="25" t="s">
        <v>4942</v>
      </c>
      <c r="G1323" s="25" t="s">
        <v>4942</v>
      </c>
      <c r="H1323" s="28" t="s">
        <v>4942</v>
      </c>
      <c r="I1323" s="51">
        <v>1.3137999999999999</v>
      </c>
      <c r="J1323" s="51">
        <v>88.124979999999994</v>
      </c>
      <c r="K1323" s="28" t="s">
        <v>4942</v>
      </c>
      <c r="L1323" s="28" t="s">
        <v>4942</v>
      </c>
      <c r="M1323" s="51" t="s">
        <v>4942</v>
      </c>
      <c r="N1323" s="51" t="s">
        <v>4942</v>
      </c>
      <c r="O1323" s="51" t="s">
        <v>4942</v>
      </c>
      <c r="P1323" s="30" t="s">
        <v>4748</v>
      </c>
      <c r="Q1323" s="27" t="s">
        <v>4462</v>
      </c>
      <c r="R1323" s="30" t="s">
        <v>4463</v>
      </c>
      <c r="S1323" s="27" t="s">
        <v>4748</v>
      </c>
      <c r="T1323" s="30">
        <v>93742.518765000001</v>
      </c>
      <c r="U1323" s="27">
        <v>122.67086908311346</v>
      </c>
      <c r="V1323" s="30" t="s">
        <v>4301</v>
      </c>
      <c r="W1323" s="32" t="s">
        <v>4388</v>
      </c>
      <c r="X1323" s="30" t="s">
        <v>4748</v>
      </c>
      <c r="Y1323" s="32" t="s">
        <v>4748</v>
      </c>
      <c r="Z1323" s="30">
        <v>2549.8132059999998</v>
      </c>
      <c r="AA1323" s="32" t="s">
        <v>4748</v>
      </c>
      <c r="AB1323" s="30" t="s">
        <v>4748</v>
      </c>
      <c r="AC1323" s="27" t="s">
        <v>2001</v>
      </c>
      <c r="AD1323" s="30">
        <v>1761</v>
      </c>
      <c r="AE1323" s="27" t="s">
        <v>2001</v>
      </c>
      <c r="AF1323" s="30">
        <v>1941</v>
      </c>
      <c r="AG1323" s="27">
        <v>0.10221465076660988</v>
      </c>
      <c r="AH1323" s="25" t="s">
        <v>4748</v>
      </c>
      <c r="AI1323" s="25">
        <v>4.2068206291203953</v>
      </c>
      <c r="AJ1323" s="25">
        <v>4.7106187678275431</v>
      </c>
      <c r="AK1323" s="25" t="s">
        <v>4748</v>
      </c>
      <c r="AL1323" s="25">
        <v>16.186970560648895</v>
      </c>
      <c r="AM1323" s="25">
        <v>16.255796342762636</v>
      </c>
      <c r="AN1323" s="49">
        <v>15.488479107283649</v>
      </c>
      <c r="AO1323" s="49">
        <v>12.122434277504201</v>
      </c>
      <c r="AP1323" s="49">
        <v>8.1448249946647344</v>
      </c>
      <c r="AQ1323" s="49">
        <v>38.05753738773025</v>
      </c>
      <c r="AR1323" s="49">
        <v>1.525805485328207</v>
      </c>
      <c r="AS1323" s="49">
        <v>31.408603019555592</v>
      </c>
      <c r="AT1323" s="28" t="s">
        <v>4748</v>
      </c>
      <c r="AU1323" s="28" t="s">
        <v>4748</v>
      </c>
      <c r="AV1323" s="28">
        <v>1090</v>
      </c>
    </row>
    <row r="1324" spans="1:48" x14ac:dyDescent="0.25">
      <c r="A1324" s="162">
        <v>1321</v>
      </c>
      <c r="B1324" s="3" t="s">
        <v>623</v>
      </c>
      <c r="C1324" s="3" t="s">
        <v>694</v>
      </c>
      <c r="D1324" s="28">
        <v>9400</v>
      </c>
      <c r="E1324" s="25">
        <v>6.8181820000000002</v>
      </c>
      <c r="F1324" s="25">
        <v>10.588240000000001</v>
      </c>
      <c r="G1324" s="25">
        <v>76.249989999999997</v>
      </c>
      <c r="H1324" s="28">
        <v>71162173600</v>
      </c>
      <c r="I1324" s="51">
        <v>7.5704399999999996</v>
      </c>
      <c r="J1324" s="51">
        <v>39.508299999999998</v>
      </c>
      <c r="K1324" s="28">
        <v>3600.3</v>
      </c>
      <c r="L1324" s="28">
        <v>28544500</v>
      </c>
      <c r="M1324" s="51" t="s">
        <v>4942</v>
      </c>
      <c r="N1324" s="51">
        <v>0.92098054581397026</v>
      </c>
      <c r="O1324" s="51">
        <v>0.80228820000000001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9">
        <v>14.81949734544431</v>
      </c>
      <c r="AO1324" s="49">
        <v>15.080846916615009</v>
      </c>
      <c r="AP1324" s="49">
        <v>13.335163330336975</v>
      </c>
      <c r="AQ1324" s="49">
        <v>0</v>
      </c>
      <c r="AR1324" s="49">
        <v>6.5288506999873377</v>
      </c>
      <c r="AS1324" s="49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62">
        <v>1322</v>
      </c>
      <c r="B1325" s="3" t="s">
        <v>3723</v>
      </c>
      <c r="C1325" s="3" t="s">
        <v>2176</v>
      </c>
      <c r="D1325" s="28">
        <v>8700</v>
      </c>
      <c r="E1325" s="25">
        <v>20.83333</v>
      </c>
      <c r="F1325" s="25">
        <v>31.818180000000002</v>
      </c>
      <c r="G1325" s="25">
        <v>20.83333</v>
      </c>
      <c r="H1325" s="28">
        <v>23490000000</v>
      </c>
      <c r="I1325" s="51">
        <v>2.6999999999999997</v>
      </c>
      <c r="J1325" s="51">
        <v>17.993559999999999</v>
      </c>
      <c r="K1325" s="28">
        <v>230</v>
      </c>
      <c r="L1325" s="28">
        <v>1680500</v>
      </c>
      <c r="M1325" s="51">
        <v>4.4961240310077519</v>
      </c>
      <c r="N1325" s="51">
        <v>0.74035855610447221</v>
      </c>
      <c r="O1325" s="51" t="s">
        <v>4942</v>
      </c>
      <c r="P1325" s="30" t="s">
        <v>4748</v>
      </c>
      <c r="Q1325" s="27" t="s">
        <v>4464</v>
      </c>
      <c r="R1325" s="30" t="s">
        <v>4465</v>
      </c>
      <c r="S1325" s="27" t="s">
        <v>4748</v>
      </c>
      <c r="T1325" s="30">
        <v>63428.307216000001</v>
      </c>
      <c r="U1325" s="27">
        <v>78.583823357590973</v>
      </c>
      <c r="V1325" s="30" t="s">
        <v>4466</v>
      </c>
      <c r="W1325" s="32" t="s">
        <v>4358</v>
      </c>
      <c r="X1325" s="30" t="s">
        <v>4748</v>
      </c>
      <c r="Y1325" s="32" t="s">
        <v>4748</v>
      </c>
      <c r="Z1325" s="30">
        <v>437.75971099999998</v>
      </c>
      <c r="AA1325" s="32" t="s">
        <v>4748</v>
      </c>
      <c r="AB1325" s="30">
        <v>1488</v>
      </c>
      <c r="AC1325" s="27" t="s">
        <v>2001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4748</v>
      </c>
      <c r="AI1325" s="25">
        <v>11.349640818090913</v>
      </c>
      <c r="AJ1325" s="25">
        <v>1.1167166843443599</v>
      </c>
      <c r="AK1325" s="25" t="s">
        <v>4748</v>
      </c>
      <c r="AL1325" s="25">
        <v>14.112831378988414</v>
      </c>
      <c r="AM1325" s="25">
        <v>1.373505309302413</v>
      </c>
      <c r="AN1325" s="49">
        <v>18.752275344279767</v>
      </c>
      <c r="AO1325" s="49">
        <v>20.907741399234869</v>
      </c>
      <c r="AP1325" s="49">
        <v>17.796370980798592</v>
      </c>
      <c r="AQ1325" s="49">
        <v>0</v>
      </c>
      <c r="AR1325" s="49">
        <v>0</v>
      </c>
      <c r="AS1325" s="49">
        <v>0</v>
      </c>
      <c r="AT1325" s="28" t="s">
        <v>4748</v>
      </c>
      <c r="AU1325" s="28">
        <v>1000</v>
      </c>
      <c r="AV1325" s="28">
        <v>0</v>
      </c>
    </row>
    <row r="1326" spans="1:48" x14ac:dyDescent="0.25">
      <c r="A1326" s="162">
        <v>1323</v>
      </c>
      <c r="B1326" s="3" t="s">
        <v>4849</v>
      </c>
      <c r="C1326" s="3" t="s">
        <v>2176</v>
      </c>
      <c r="D1326" s="28">
        <v>11600</v>
      </c>
      <c r="E1326" s="25">
        <v>3.5714290000000002</v>
      </c>
      <c r="F1326" s="25">
        <v>-21.62162</v>
      </c>
      <c r="G1326" s="25">
        <v>-27.044029999999999</v>
      </c>
      <c r="H1326" s="28">
        <v>309619300400.00006</v>
      </c>
      <c r="I1326" s="51">
        <v>26.691319999999997</v>
      </c>
      <c r="J1326" s="51">
        <v>27.848389999999998</v>
      </c>
      <c r="K1326" s="28">
        <v>1085.25</v>
      </c>
      <c r="L1326" s="28">
        <v>12484500</v>
      </c>
      <c r="M1326" s="51" t="s">
        <v>4942</v>
      </c>
      <c r="N1326" s="51">
        <v>0.94898848995977803</v>
      </c>
      <c r="O1326" s="51">
        <v>0.22047919999999999</v>
      </c>
      <c r="P1326" s="30" t="s">
        <v>2001</v>
      </c>
      <c r="Q1326" s="27" t="s">
        <v>2001</v>
      </c>
      <c r="R1326" s="30" t="s">
        <v>2001</v>
      </c>
      <c r="S1326" s="27" t="s">
        <v>2001</v>
      </c>
      <c r="T1326" s="30" t="s">
        <v>2001</v>
      </c>
      <c r="U1326" s="27" t="s">
        <v>2001</v>
      </c>
      <c r="V1326" s="30" t="s">
        <v>2001</v>
      </c>
      <c r="W1326" s="32" t="s">
        <v>2001</v>
      </c>
      <c r="X1326" s="30" t="s">
        <v>2001</v>
      </c>
      <c r="Y1326" s="32" t="s">
        <v>2001</v>
      </c>
      <c r="Z1326" s="30" t="s">
        <v>2001</v>
      </c>
      <c r="AA1326" s="32" t="s">
        <v>2001</v>
      </c>
      <c r="AB1326" s="30" t="s">
        <v>2001</v>
      </c>
      <c r="AC1326" s="27" t="s">
        <v>2001</v>
      </c>
      <c r="AD1326" s="30" t="s">
        <v>2001</v>
      </c>
      <c r="AE1326" s="27" t="s">
        <v>2001</v>
      </c>
      <c r="AF1326" s="30" t="s">
        <v>2001</v>
      </c>
      <c r="AG1326" s="27" t="s">
        <v>2001</v>
      </c>
      <c r="AH1326" s="25" t="s">
        <v>2001</v>
      </c>
      <c r="AI1326" s="25" t="s">
        <v>2001</v>
      </c>
      <c r="AJ1326" s="25" t="s">
        <v>2001</v>
      </c>
      <c r="AK1326" s="25" t="s">
        <v>2001</v>
      </c>
      <c r="AL1326" s="25" t="s">
        <v>2001</v>
      </c>
      <c r="AM1326" s="25" t="s">
        <v>2001</v>
      </c>
      <c r="AN1326" s="49" t="s">
        <v>2001</v>
      </c>
      <c r="AO1326" s="49" t="s">
        <v>2001</v>
      </c>
      <c r="AP1326" s="49" t="s">
        <v>2001</v>
      </c>
      <c r="AQ1326" s="49" t="s">
        <v>2001</v>
      </c>
      <c r="AR1326" s="49" t="s">
        <v>2001</v>
      </c>
      <c r="AS1326" s="49" t="s">
        <v>2001</v>
      </c>
      <c r="AT1326" s="28" t="s">
        <v>2001</v>
      </c>
      <c r="AU1326" s="28" t="s">
        <v>2001</v>
      </c>
      <c r="AV1326" s="28" t="s">
        <v>2001</v>
      </c>
    </row>
    <row r="1327" spans="1:48" x14ac:dyDescent="0.25">
      <c r="A1327" s="162">
        <v>1324</v>
      </c>
      <c r="B1327" s="3" t="s">
        <v>624</v>
      </c>
      <c r="C1327" s="3" t="s">
        <v>694</v>
      </c>
      <c r="D1327" s="28">
        <v>142000</v>
      </c>
      <c r="E1327" s="25">
        <v>4.9519590000000004</v>
      </c>
      <c r="F1327" s="25">
        <v>14.05622</v>
      </c>
      <c r="G1327" s="25">
        <v>33.125</v>
      </c>
      <c r="H1327" s="28">
        <v>1748468578000</v>
      </c>
      <c r="I1327" s="51">
        <v>12.31316</v>
      </c>
      <c r="J1327" s="51">
        <v>36.33334</v>
      </c>
      <c r="K1327" s="28">
        <v>47789.25</v>
      </c>
      <c r="L1327" s="28">
        <v>6849211000</v>
      </c>
      <c r="M1327" s="51">
        <v>8.0185184892469259</v>
      </c>
      <c r="N1327" s="51">
        <v>2.3291164175777426</v>
      </c>
      <c r="O1327" s="51">
        <v>0.60536100000000004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9">
        <v>25.219615901340575</v>
      </c>
      <c r="AO1327" s="49">
        <v>15.088926790831215</v>
      </c>
      <c r="AP1327" s="49">
        <v>21.654883205656926</v>
      </c>
      <c r="AQ1327" s="49">
        <v>20.58186696003553</v>
      </c>
      <c r="AR1327" s="49">
        <v>18.468232283564276</v>
      </c>
      <c r="AS1327" s="49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62">
        <v>1325</v>
      </c>
      <c r="B1328" s="3" t="s">
        <v>625</v>
      </c>
      <c r="C1328" s="3" t="s">
        <v>694</v>
      </c>
      <c r="D1328" s="28">
        <v>37000</v>
      </c>
      <c r="E1328" s="25">
        <v>-0.53763439999999996</v>
      </c>
      <c r="F1328" s="25">
        <v>-7.5</v>
      </c>
      <c r="G1328" s="25">
        <v>3.6414569999999999</v>
      </c>
      <c r="H1328" s="28">
        <v>306214442000</v>
      </c>
      <c r="I1328" s="51">
        <v>8.2760599999999993</v>
      </c>
      <c r="J1328" s="51">
        <v>34.586689999999997</v>
      </c>
      <c r="K1328" s="28">
        <v>735</v>
      </c>
      <c r="L1328" s="28">
        <v>29454500</v>
      </c>
      <c r="M1328" s="51">
        <v>22.677774556090039</v>
      </c>
      <c r="N1328" s="51">
        <v>3.0457970819245492</v>
      </c>
      <c r="O1328" s="51">
        <v>0.42835129999999999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9">
        <v>22.260692272713257</v>
      </c>
      <c r="AO1328" s="49">
        <v>22.721657889086501</v>
      </c>
      <c r="AP1328" s="49">
        <v>20.891675248615339</v>
      </c>
      <c r="AQ1328" s="49">
        <v>0</v>
      </c>
      <c r="AR1328" s="49">
        <v>0</v>
      </c>
      <c r="AS1328" s="49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62">
        <v>1326</v>
      </c>
      <c r="B1329" s="3" t="s">
        <v>626</v>
      </c>
      <c r="C1329" s="3" t="s">
        <v>694</v>
      </c>
      <c r="D1329" s="6">
        <v>17300</v>
      </c>
      <c r="E1329" s="171">
        <v>1.7647060000000001</v>
      </c>
      <c r="F1329" s="171">
        <v>5.4878049999999998</v>
      </c>
      <c r="G1329" s="171">
        <v>-5.9782609999999998</v>
      </c>
      <c r="H1329" s="6">
        <v>272824840600</v>
      </c>
      <c r="I1329" s="154">
        <v>15.77022</v>
      </c>
      <c r="J1329" s="154">
        <v>29.878319999999999</v>
      </c>
      <c r="K1329" s="6">
        <v>950.5</v>
      </c>
      <c r="L1329" s="6">
        <v>16158000</v>
      </c>
      <c r="M1329" s="154">
        <v>10.52723006675437</v>
      </c>
      <c r="N1329" s="154">
        <v>1.5348490320615389</v>
      </c>
      <c r="O1329" s="154">
        <v>0.52656749999999997</v>
      </c>
      <c r="P1329" s="172">
        <v>140542.52994899999</v>
      </c>
      <c r="Q1329" s="168">
        <v>0.16587538849699368</v>
      </c>
      <c r="R1329" s="172">
        <v>173922.55402499999</v>
      </c>
      <c r="S1329" s="168">
        <v>0.23750834774436558</v>
      </c>
      <c r="T1329" s="172">
        <v>206167.296707</v>
      </c>
      <c r="U1329" s="168">
        <v>0.1853971318599949</v>
      </c>
      <c r="V1329" s="172">
        <v>22545.879288</v>
      </c>
      <c r="W1329" s="173">
        <v>9.3967439758149141E-3</v>
      </c>
      <c r="X1329" s="172">
        <v>23069.350717000001</v>
      </c>
      <c r="Y1329" s="173">
        <v>2.3218053388524007E-2</v>
      </c>
      <c r="Z1329" s="172">
        <v>25009.516199999998</v>
      </c>
      <c r="AA1329" s="173">
        <v>8.4101434270981559E-2</v>
      </c>
      <c r="AB1329" s="172">
        <v>1551</v>
      </c>
      <c r="AC1329" s="168">
        <v>9.1086532205595372E-3</v>
      </c>
      <c r="AD1329" s="172">
        <v>1587</v>
      </c>
      <c r="AE1329" s="168">
        <v>2.3210831721470093E-2</v>
      </c>
      <c r="AF1329" s="172">
        <v>1721</v>
      </c>
      <c r="AG1329" s="168">
        <v>8.4436042848141143E-2</v>
      </c>
      <c r="AH1329" s="171">
        <v>8.883855074650123</v>
      </c>
      <c r="AI1329" s="171">
        <v>9.2644637812756319</v>
      </c>
      <c r="AJ1329" s="171">
        <v>9.6491205261768318</v>
      </c>
      <c r="AK1329" s="171">
        <v>12.742448550839603</v>
      </c>
      <c r="AL1329" s="171">
        <v>12.763214497384471</v>
      </c>
      <c r="AM1329" s="171">
        <v>13.74295967693247</v>
      </c>
      <c r="AN1329" s="170">
        <v>30.471594208913487</v>
      </c>
      <c r="AO1329" s="170">
        <v>30.004134422093966</v>
      </c>
      <c r="AP1329" s="170">
        <v>24.582029945333829</v>
      </c>
      <c r="AQ1329" s="170">
        <v>1.6621694391440098</v>
      </c>
      <c r="AR1329" s="170">
        <v>0</v>
      </c>
      <c r="AS1329" s="170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62">
        <v>1327</v>
      </c>
      <c r="B1330" s="3" t="s">
        <v>3726</v>
      </c>
      <c r="C1330" s="3" t="s">
        <v>2176</v>
      </c>
      <c r="D1330" s="28">
        <v>23000</v>
      </c>
      <c r="E1330" s="25">
        <v>-2.1276600000000001</v>
      </c>
      <c r="F1330" s="25">
        <v>53.333329999999997</v>
      </c>
      <c r="G1330" s="25">
        <v>48.387099999999997</v>
      </c>
      <c r="H1330" s="28">
        <v>138000000000</v>
      </c>
      <c r="I1330" s="51">
        <v>6</v>
      </c>
      <c r="J1330" s="51">
        <v>90.955889999999997</v>
      </c>
      <c r="K1330" s="28">
        <v>590</v>
      </c>
      <c r="L1330" s="28">
        <v>13617500</v>
      </c>
      <c r="M1330" s="51">
        <v>5.208333333333333</v>
      </c>
      <c r="N1330" s="51">
        <v>1.4416800858575525</v>
      </c>
      <c r="O1330" s="51" t="s">
        <v>4942</v>
      </c>
      <c r="P1330" s="30" t="s">
        <v>4748</v>
      </c>
      <c r="Q1330" s="27" t="s">
        <v>4467</v>
      </c>
      <c r="R1330" s="30" t="s">
        <v>4386</v>
      </c>
      <c r="S1330" s="27" t="s">
        <v>4748</v>
      </c>
      <c r="T1330" s="30">
        <v>248259.24116000001</v>
      </c>
      <c r="U1330" s="27">
        <v>1143.0518025806452</v>
      </c>
      <c r="V1330" s="30" t="s">
        <v>4468</v>
      </c>
      <c r="W1330" s="32" t="s">
        <v>4469</v>
      </c>
      <c r="X1330" s="30" t="s">
        <v>4748</v>
      </c>
      <c r="Y1330" s="32" t="s">
        <v>4748</v>
      </c>
      <c r="Z1330" s="30">
        <v>5991.6986049999996</v>
      </c>
      <c r="AA1330" s="32" t="s">
        <v>4748</v>
      </c>
      <c r="AB1330" s="30">
        <v>1795.0237529999999</v>
      </c>
      <c r="AC1330" s="27" t="s">
        <v>2001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4748</v>
      </c>
      <c r="AI1330" s="25">
        <v>4.0841447264964668</v>
      </c>
      <c r="AJ1330" s="25">
        <v>6.1889500311570362</v>
      </c>
      <c r="AK1330" s="25" t="s">
        <v>4748</v>
      </c>
      <c r="AL1330" s="25">
        <v>13.082043135317656</v>
      </c>
      <c r="AM1330" s="25">
        <v>18.02651107287528</v>
      </c>
      <c r="AN1330" s="49">
        <v>12.231404553879344</v>
      </c>
      <c r="AO1330" s="49">
        <v>14.74659794194546</v>
      </c>
      <c r="AP1330" s="49">
        <v>13.263212021090032</v>
      </c>
      <c r="AQ1330" s="49">
        <v>164.55036071762751</v>
      </c>
      <c r="AR1330" s="49">
        <v>111.31402717799526</v>
      </c>
      <c r="AS1330" s="49">
        <v>93.928431380230123</v>
      </c>
      <c r="AT1330" s="28" t="s">
        <v>4748</v>
      </c>
      <c r="AU1330" s="28" t="s">
        <v>4748</v>
      </c>
      <c r="AV1330" s="28" t="s">
        <v>4748</v>
      </c>
    </row>
    <row r="1331" spans="1:48" x14ac:dyDescent="0.25">
      <c r="A1331" s="162">
        <v>1328</v>
      </c>
      <c r="B1331" s="3" t="s">
        <v>3729</v>
      </c>
      <c r="C1331" s="3" t="s">
        <v>1</v>
      </c>
      <c r="D1331" s="28">
        <v>18000</v>
      </c>
      <c r="E1331" s="25">
        <v>-1.0989009999999999</v>
      </c>
      <c r="F1331" s="25">
        <v>-11.33005</v>
      </c>
      <c r="G1331" s="25">
        <v>-10.06677</v>
      </c>
      <c r="H1331" s="28">
        <v>437172120000</v>
      </c>
      <c r="I1331" s="51">
        <v>24.28734</v>
      </c>
      <c r="J1331" s="51">
        <v>73.720249999999993</v>
      </c>
      <c r="K1331" s="28">
        <v>115146.5</v>
      </c>
      <c r="L1331" s="28">
        <v>2095350000</v>
      </c>
      <c r="M1331" s="51">
        <v>17.642544788182615</v>
      </c>
      <c r="N1331" s="51">
        <v>1.917420123847398</v>
      </c>
      <c r="O1331" s="51">
        <v>0.64197459999999995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9" t="s">
        <v>4748</v>
      </c>
      <c r="AO1331" s="49" t="s">
        <v>4748</v>
      </c>
      <c r="AP1331" s="49" t="s">
        <v>4748</v>
      </c>
      <c r="AQ1331" s="49">
        <v>42.728150729197282</v>
      </c>
      <c r="AR1331" s="49">
        <v>52.832548899597498</v>
      </c>
      <c r="AS1331" s="49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62">
        <v>1329</v>
      </c>
      <c r="B1332" s="3" t="s">
        <v>627</v>
      </c>
      <c r="C1332" s="3" t="s">
        <v>694</v>
      </c>
      <c r="D1332" s="28">
        <v>13800</v>
      </c>
      <c r="E1332" s="25">
        <v>10.4</v>
      </c>
      <c r="F1332" s="25">
        <v>6.9767440000000001</v>
      </c>
      <c r="G1332" s="25">
        <v>35.294119999999999</v>
      </c>
      <c r="H1332" s="28">
        <v>552229176600</v>
      </c>
      <c r="I1332" s="51">
        <v>40.01661</v>
      </c>
      <c r="J1332" s="51">
        <v>77.067089999999993</v>
      </c>
      <c r="K1332" s="28">
        <v>202997.5</v>
      </c>
      <c r="L1332" s="28">
        <v>2584316000</v>
      </c>
      <c r="M1332" s="51">
        <v>30.172258540171416</v>
      </c>
      <c r="N1332" s="51">
        <v>1.1857899235571756</v>
      </c>
      <c r="O1332" s="51">
        <v>0.49973319999999999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9">
        <v>83.004331198101326</v>
      </c>
      <c r="AO1332" s="49">
        <v>87.204405466237745</v>
      </c>
      <c r="AP1332" s="49">
        <v>61.882812646767313</v>
      </c>
      <c r="AQ1332" s="49">
        <v>39.930385504099526</v>
      </c>
      <c r="AR1332" s="49">
        <v>59.128286759806002</v>
      </c>
      <c r="AS1332" s="49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62">
        <v>1330</v>
      </c>
      <c r="B1333" s="3" t="s">
        <v>628</v>
      </c>
      <c r="C1333" s="3" t="s">
        <v>694</v>
      </c>
      <c r="D1333" s="28">
        <v>6300</v>
      </c>
      <c r="E1333" s="25">
        <v>6.7796609999999999</v>
      </c>
      <c r="F1333" s="25">
        <v>1.612903</v>
      </c>
      <c r="G1333" s="25">
        <v>18.867920000000002</v>
      </c>
      <c r="H1333" s="28">
        <v>283266043200</v>
      </c>
      <c r="I1333" s="51">
        <v>44.962859999999999</v>
      </c>
      <c r="J1333" s="51">
        <v>27.578019999999999</v>
      </c>
      <c r="K1333" s="28">
        <v>21515.1</v>
      </c>
      <c r="L1333" s="28">
        <v>129118500</v>
      </c>
      <c r="M1333" s="51">
        <v>4.6313534338081297</v>
      </c>
      <c r="N1333" s="51">
        <v>0.53888328462291646</v>
      </c>
      <c r="O1333" s="51">
        <v>0.34235710000000003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9">
        <v>12.338766550861713</v>
      </c>
      <c r="AO1333" s="49">
        <v>14.569953061944307</v>
      </c>
      <c r="AP1333" s="49">
        <v>14.23835891425661</v>
      </c>
      <c r="AQ1333" s="49">
        <v>260.10298513159398</v>
      </c>
      <c r="AR1333" s="49">
        <v>428.95149544093397</v>
      </c>
      <c r="AS1333" s="49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62">
        <v>1331</v>
      </c>
      <c r="B1334" s="3" t="s">
        <v>3732</v>
      </c>
      <c r="C1334" s="3" t="s">
        <v>2176</v>
      </c>
      <c r="D1334" s="28" t="s">
        <v>4942</v>
      </c>
      <c r="E1334" s="25" t="s">
        <v>4942</v>
      </c>
      <c r="F1334" s="25" t="s">
        <v>4942</v>
      </c>
      <c r="G1334" s="25" t="s">
        <v>4942</v>
      </c>
      <c r="H1334" s="28" t="s">
        <v>4942</v>
      </c>
      <c r="I1334" s="51">
        <v>2.0295799999999997</v>
      </c>
      <c r="J1334" s="51">
        <v>24.115179999999999</v>
      </c>
      <c r="K1334" s="28">
        <v>0</v>
      </c>
      <c r="L1334" s="28" t="s">
        <v>4942</v>
      </c>
      <c r="M1334" s="51" t="s">
        <v>4942</v>
      </c>
      <c r="N1334" s="51" t="s">
        <v>4942</v>
      </c>
      <c r="O1334" s="51" t="s">
        <v>4942</v>
      </c>
      <c r="P1334" s="30" t="s">
        <v>4472</v>
      </c>
      <c r="Q1334" s="27" t="s">
        <v>4379</v>
      </c>
      <c r="R1334" s="30" t="s">
        <v>4473</v>
      </c>
      <c r="S1334" s="27" t="s">
        <v>4474</v>
      </c>
      <c r="T1334" s="30">
        <v>53603.529172000002</v>
      </c>
      <c r="U1334" s="27">
        <v>66.595875374527111</v>
      </c>
      <c r="V1334" s="30" t="s">
        <v>4476</v>
      </c>
      <c r="W1334" s="32" t="s">
        <v>4477</v>
      </c>
      <c r="X1334" s="30" t="s">
        <v>4478</v>
      </c>
      <c r="Y1334" s="32" t="s">
        <v>4479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9">
        <v>30.312191973881031</v>
      </c>
      <c r="AO1334" s="49">
        <v>38.131396468293808</v>
      </c>
      <c r="AP1334" s="49">
        <v>35.095869952209881</v>
      </c>
      <c r="AQ1334" s="49">
        <v>157.20612958709944</v>
      </c>
      <c r="AR1334" s="49">
        <v>146.00040290813379</v>
      </c>
      <c r="AS1334" s="49">
        <v>181.49372315560467</v>
      </c>
      <c r="AT1334" s="28">
        <v>0</v>
      </c>
      <c r="AU1334" s="28">
        <v>1000</v>
      </c>
      <c r="AV1334" s="28" t="s">
        <v>4748</v>
      </c>
    </row>
    <row r="1335" spans="1:48" x14ac:dyDescent="0.25">
      <c r="A1335" s="162">
        <v>1332</v>
      </c>
      <c r="B1335" s="3" t="s">
        <v>3735</v>
      </c>
      <c r="C1335" s="3" t="s">
        <v>2176</v>
      </c>
      <c r="D1335" s="28">
        <v>7700</v>
      </c>
      <c r="E1335" s="25">
        <v>8.450704</v>
      </c>
      <c r="F1335" s="25">
        <v>285</v>
      </c>
      <c r="G1335" s="25">
        <v>54</v>
      </c>
      <c r="H1335" s="28">
        <v>18480000000</v>
      </c>
      <c r="I1335" s="51">
        <v>2.4</v>
      </c>
      <c r="J1335" s="51">
        <v>47.311619999999998</v>
      </c>
      <c r="K1335" s="28">
        <v>165</v>
      </c>
      <c r="L1335" s="28">
        <v>1127500</v>
      </c>
      <c r="M1335" s="51">
        <v>10.542585715948919</v>
      </c>
      <c r="N1335" s="51">
        <v>0.40958853760569502</v>
      </c>
      <c r="O1335" s="51" t="s">
        <v>4942</v>
      </c>
      <c r="P1335" s="30" t="s">
        <v>4480</v>
      </c>
      <c r="Q1335" s="27" t="s">
        <v>4373</v>
      </c>
      <c r="R1335" s="30" t="s">
        <v>4481</v>
      </c>
      <c r="S1335" s="27" t="s">
        <v>4748</v>
      </c>
      <c r="T1335" s="30" t="s">
        <v>4748</v>
      </c>
      <c r="U1335" s="27" t="s">
        <v>4748</v>
      </c>
      <c r="V1335" s="30" t="s">
        <v>4482</v>
      </c>
      <c r="W1335" s="32" t="s">
        <v>4483</v>
      </c>
      <c r="X1335" s="30" t="s">
        <v>4748</v>
      </c>
      <c r="Y1335" s="32" t="s">
        <v>4748</v>
      </c>
      <c r="Z1335" s="30" t="s">
        <v>4748</v>
      </c>
      <c r="AA1335" s="32" t="s">
        <v>4748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4748</v>
      </c>
      <c r="AG1335" s="27" t="s">
        <v>4748</v>
      </c>
      <c r="AH1335" s="25">
        <v>2.0111758051373432</v>
      </c>
      <c r="AI1335" s="25">
        <v>1.9870332532785033</v>
      </c>
      <c r="AJ1335" s="25" t="s">
        <v>4748</v>
      </c>
      <c r="AK1335" s="25">
        <v>14.330885110098841</v>
      </c>
      <c r="AL1335" s="25">
        <v>14.510867901846231</v>
      </c>
      <c r="AM1335" s="25" t="s">
        <v>4748</v>
      </c>
      <c r="AN1335" s="49">
        <v>13.804787430475518</v>
      </c>
      <c r="AO1335" s="49">
        <v>11.370749509231059</v>
      </c>
      <c r="AP1335" s="49" t="s">
        <v>4748</v>
      </c>
      <c r="AQ1335" s="49">
        <v>115.01840338264707</v>
      </c>
      <c r="AR1335" s="49">
        <v>93.149372292377535</v>
      </c>
      <c r="AS1335" s="49" t="s">
        <v>4748</v>
      </c>
      <c r="AT1335" s="28">
        <v>800</v>
      </c>
      <c r="AU1335" s="28">
        <v>1000</v>
      </c>
      <c r="AV1335" s="28" t="s">
        <v>4748</v>
      </c>
    </row>
    <row r="1336" spans="1:48" x14ac:dyDescent="0.25">
      <c r="A1336" s="162">
        <v>1333</v>
      </c>
      <c r="B1336" s="3" t="s">
        <v>3738</v>
      </c>
      <c r="C1336" s="3" t="s">
        <v>2176</v>
      </c>
      <c r="D1336" s="28">
        <v>8300</v>
      </c>
      <c r="E1336" s="25">
        <v>-5.6818179999999998</v>
      </c>
      <c r="F1336" s="25">
        <v>-8.7912090000000003</v>
      </c>
      <c r="G1336" s="25">
        <v>-16.161619999999999</v>
      </c>
      <c r="H1336" s="28">
        <v>5627400000000</v>
      </c>
      <c r="I1336" s="51">
        <v>678</v>
      </c>
      <c r="J1336" s="51">
        <v>99.97775</v>
      </c>
      <c r="K1336" s="28">
        <v>1635</v>
      </c>
      <c r="L1336" s="28">
        <v>14156000</v>
      </c>
      <c r="M1336" s="51">
        <v>8.2587064676616908</v>
      </c>
      <c r="N1336" s="51">
        <v>0.72081232621869062</v>
      </c>
      <c r="O1336" s="51">
        <v>0.6103731</v>
      </c>
      <c r="P1336" s="30" t="s">
        <v>4383</v>
      </c>
      <c r="Q1336" s="27" t="s">
        <v>4326</v>
      </c>
      <c r="R1336" s="30" t="s">
        <v>4485</v>
      </c>
      <c r="S1336" s="27" t="s">
        <v>4748</v>
      </c>
      <c r="T1336" s="30">
        <v>19802820.975809</v>
      </c>
      <c r="U1336" s="27">
        <v>111250.80323488203</v>
      </c>
      <c r="V1336" s="30" t="s">
        <v>4348</v>
      </c>
      <c r="W1336" s="32" t="s">
        <v>4486</v>
      </c>
      <c r="X1336" s="30" t="s">
        <v>4748</v>
      </c>
      <c r="Y1336" s="32" t="s">
        <v>4748</v>
      </c>
      <c r="Z1336" s="30">
        <v>681520.03647799999</v>
      </c>
      <c r="AA1336" s="32" t="s">
        <v>4748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9">
        <v>7.0307771955400833</v>
      </c>
      <c r="AO1336" s="49">
        <v>8.5827701862088333</v>
      </c>
      <c r="AP1336" s="49">
        <v>6.8213415732392484</v>
      </c>
      <c r="AQ1336" s="49">
        <v>65.906385958130372</v>
      </c>
      <c r="AR1336" s="49">
        <v>61.683982175885909</v>
      </c>
      <c r="AS1336" s="49">
        <v>38.845047835831139</v>
      </c>
      <c r="AT1336" s="28">
        <v>0</v>
      </c>
      <c r="AU1336" s="28">
        <v>0</v>
      </c>
      <c r="AV1336" s="28" t="s">
        <v>4748</v>
      </c>
    </row>
    <row r="1337" spans="1:48" x14ac:dyDescent="0.25">
      <c r="A1337" s="162">
        <v>1334</v>
      </c>
      <c r="B1337" s="3" t="s">
        <v>3741</v>
      </c>
      <c r="C1337" s="3" t="s">
        <v>2176</v>
      </c>
      <c r="D1337" s="6">
        <v>20400</v>
      </c>
      <c r="E1337" s="171">
        <v>-7.6923079999999997</v>
      </c>
      <c r="F1337" s="171">
        <v>-14.28571</v>
      </c>
      <c r="G1337" s="171">
        <v>-52.558140000000002</v>
      </c>
      <c r="H1337" s="6">
        <v>226190752800.00003</v>
      </c>
      <c r="I1337" s="154">
        <v>11.087779999999999</v>
      </c>
      <c r="J1337" s="154">
        <v>76.713269999999994</v>
      </c>
      <c r="K1337" s="6">
        <v>2065</v>
      </c>
      <c r="L1337" s="6">
        <v>6570000</v>
      </c>
      <c r="M1337" s="154">
        <v>5.7126855222626718</v>
      </c>
      <c r="N1337" s="154">
        <v>0.96681797181392615</v>
      </c>
      <c r="O1337" s="154" t="s">
        <v>4942</v>
      </c>
      <c r="P1337" s="172" t="s">
        <v>4748</v>
      </c>
      <c r="Q1337" s="168" t="s">
        <v>4748</v>
      </c>
      <c r="R1337" s="172" t="s">
        <v>4487</v>
      </c>
      <c r="S1337" s="168" t="s">
        <v>4748</v>
      </c>
      <c r="T1337" s="172" t="s">
        <v>4748</v>
      </c>
      <c r="U1337" s="168" t="s">
        <v>4748</v>
      </c>
      <c r="V1337" s="172" t="s">
        <v>4748</v>
      </c>
      <c r="W1337" s="173" t="s">
        <v>4488</v>
      </c>
      <c r="X1337" s="172" t="s">
        <v>4748</v>
      </c>
      <c r="Y1337" s="173" t="s">
        <v>4748</v>
      </c>
      <c r="Z1337" s="172" t="s">
        <v>4748</v>
      </c>
      <c r="AA1337" s="173" t="s">
        <v>4748</v>
      </c>
      <c r="AB1337" s="172" t="s">
        <v>4748</v>
      </c>
      <c r="AC1337" s="168" t="s">
        <v>2001</v>
      </c>
      <c r="AD1337" s="172">
        <v>2467.272727272727</v>
      </c>
      <c r="AE1337" s="168" t="s">
        <v>2001</v>
      </c>
      <c r="AF1337" s="172" t="s">
        <v>4748</v>
      </c>
      <c r="AG1337" s="168" t="s">
        <v>4748</v>
      </c>
      <c r="AH1337" s="171" t="s">
        <v>4748</v>
      </c>
      <c r="AI1337" s="171" t="s">
        <v>4748</v>
      </c>
      <c r="AJ1337" s="171" t="s">
        <v>4748</v>
      </c>
      <c r="AK1337" s="171" t="s">
        <v>4748</v>
      </c>
      <c r="AL1337" s="171" t="s">
        <v>4748</v>
      </c>
      <c r="AM1337" s="171" t="s">
        <v>4748</v>
      </c>
      <c r="AN1337" s="170" t="s">
        <v>4748</v>
      </c>
      <c r="AO1337" s="170">
        <v>35.82506527867546</v>
      </c>
      <c r="AP1337" s="170" t="s">
        <v>4748</v>
      </c>
      <c r="AQ1337" s="170" t="s">
        <v>4748</v>
      </c>
      <c r="AR1337" s="170">
        <v>0</v>
      </c>
      <c r="AS1337" s="170" t="s">
        <v>4748</v>
      </c>
      <c r="AT1337" s="6" t="s">
        <v>4748</v>
      </c>
      <c r="AU1337" s="6" t="s">
        <v>4748</v>
      </c>
      <c r="AV1337" s="6" t="s">
        <v>4748</v>
      </c>
    </row>
    <row r="1338" spans="1:48" x14ac:dyDescent="0.25">
      <c r="A1338" s="162">
        <v>1335</v>
      </c>
      <c r="B1338" s="3" t="s">
        <v>285</v>
      </c>
      <c r="C1338" s="3" t="s">
        <v>1</v>
      </c>
      <c r="D1338" s="28">
        <v>14000</v>
      </c>
      <c r="E1338" s="25">
        <v>-4.1095889999999997</v>
      </c>
      <c r="F1338" s="25">
        <v>-2.7777780000000001</v>
      </c>
      <c r="G1338" s="25">
        <v>11.59421</v>
      </c>
      <c r="H1338" s="28">
        <v>889033250000</v>
      </c>
      <c r="I1338" s="51">
        <v>63.502379999999995</v>
      </c>
      <c r="J1338" s="51">
        <v>58.395130000000002</v>
      </c>
      <c r="K1338" s="28">
        <v>13731</v>
      </c>
      <c r="L1338" s="28">
        <v>191928400</v>
      </c>
      <c r="M1338" s="51">
        <v>7.573766096057974</v>
      </c>
      <c r="N1338" s="51">
        <v>0.96875732475619025</v>
      </c>
      <c r="O1338" s="51">
        <v>0.47544259999999999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4748</v>
      </c>
      <c r="U1338" s="27" t="s">
        <v>4748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4748</v>
      </c>
      <c r="AK1338" s="25">
        <v>15.595418516033305</v>
      </c>
      <c r="AL1338" s="25">
        <v>11.293383766185269</v>
      </c>
      <c r="AM1338" s="25" t="s">
        <v>4748</v>
      </c>
      <c r="AN1338" s="49" t="s">
        <v>4748</v>
      </c>
      <c r="AO1338" s="49" t="s">
        <v>4748</v>
      </c>
      <c r="AP1338" s="49" t="s">
        <v>4748</v>
      </c>
      <c r="AQ1338" s="49">
        <v>6.9686344956417807</v>
      </c>
      <c r="AR1338" s="49">
        <v>104.34132879169627</v>
      </c>
      <c r="AS1338" s="49" t="s">
        <v>4748</v>
      </c>
      <c r="AT1338" s="28">
        <v>758.20759724012407</v>
      </c>
      <c r="AU1338" s="28">
        <v>500.41701417848196</v>
      </c>
      <c r="AV1338" s="28" t="s">
        <v>4748</v>
      </c>
    </row>
    <row r="1339" spans="1:48" x14ac:dyDescent="0.25">
      <c r="A1339" s="162">
        <v>1336</v>
      </c>
      <c r="B1339" s="3" t="s">
        <v>2045</v>
      </c>
      <c r="C1339" s="3" t="s">
        <v>1</v>
      </c>
      <c r="D1339" s="28">
        <v>34300</v>
      </c>
      <c r="E1339" s="25">
        <v>12.459020000000001</v>
      </c>
      <c r="F1339" s="25">
        <v>31.923079999999999</v>
      </c>
      <c r="G1339" s="25">
        <v>61.792450000000002</v>
      </c>
      <c r="H1339" s="28">
        <v>720300000000</v>
      </c>
      <c r="I1339" s="51">
        <v>21</v>
      </c>
      <c r="J1339" s="51">
        <v>90.764279999999999</v>
      </c>
      <c r="K1339" s="28">
        <v>9636</v>
      </c>
      <c r="L1339" s="28">
        <v>312050000</v>
      </c>
      <c r="M1339" s="51">
        <v>8.2730342498794016</v>
      </c>
      <c r="N1339" s="51">
        <v>1.0880636611425214</v>
      </c>
      <c r="O1339" s="51">
        <v>0.4171629</v>
      </c>
      <c r="P1339" s="30">
        <v>2340301.7354660002</v>
      </c>
      <c r="Q1339" s="27" t="s">
        <v>2001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2001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2001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4748</v>
      </c>
      <c r="AI1339" s="25">
        <v>6.4730963885339943</v>
      </c>
      <c r="AJ1339" s="25">
        <v>5.1996233995560717</v>
      </c>
      <c r="AK1339" s="25" t="s">
        <v>4748</v>
      </c>
      <c r="AL1339" s="25">
        <v>20.439672777062981</v>
      </c>
      <c r="AM1339" s="25">
        <v>13.236404527557497</v>
      </c>
      <c r="AN1339" s="49">
        <v>13.010129183849573</v>
      </c>
      <c r="AO1339" s="49">
        <v>13.397817415392343</v>
      </c>
      <c r="AP1339" s="49">
        <v>10.979019354938158</v>
      </c>
      <c r="AQ1339" s="49">
        <v>143.52666889391773</v>
      </c>
      <c r="AR1339" s="49">
        <v>139.42262832326355</v>
      </c>
      <c r="AS1339" s="49">
        <v>97.823559589065226</v>
      </c>
      <c r="AT1339" s="28">
        <v>2000</v>
      </c>
      <c r="AU1339" s="28">
        <v>2500</v>
      </c>
      <c r="AV1339" s="28" t="s">
        <v>4748</v>
      </c>
    </row>
    <row r="1340" spans="1:48" x14ac:dyDescent="0.25">
      <c r="A1340" s="162">
        <v>1337</v>
      </c>
      <c r="B1340" s="3" t="s">
        <v>3744</v>
      </c>
      <c r="C1340" s="3" t="s">
        <v>2176</v>
      </c>
      <c r="D1340" s="28">
        <v>14100</v>
      </c>
      <c r="E1340" s="25">
        <v>9.3023260000000008</v>
      </c>
      <c r="F1340" s="25">
        <v>34.285710000000002</v>
      </c>
      <c r="G1340" s="25">
        <v>101.4286</v>
      </c>
      <c r="H1340" s="28">
        <v>24675000000</v>
      </c>
      <c r="I1340" s="51">
        <v>1.75</v>
      </c>
      <c r="J1340" s="51">
        <v>15.988569999999999</v>
      </c>
      <c r="K1340" s="28">
        <v>85</v>
      </c>
      <c r="L1340" s="28">
        <v>1110500</v>
      </c>
      <c r="M1340" s="51">
        <v>6.2279151943462896</v>
      </c>
      <c r="N1340" s="51">
        <v>1.0918655167809339</v>
      </c>
      <c r="O1340" s="51" t="s">
        <v>4942</v>
      </c>
      <c r="P1340" s="30" t="s">
        <v>4748</v>
      </c>
      <c r="Q1340" s="27" t="s">
        <v>4489</v>
      </c>
      <c r="R1340" s="30" t="s">
        <v>4490</v>
      </c>
      <c r="S1340" s="27" t="s">
        <v>4748</v>
      </c>
      <c r="T1340" s="30">
        <v>31112.600416000001</v>
      </c>
      <c r="U1340" s="27">
        <v>89.707289842565601</v>
      </c>
      <c r="V1340" s="30" t="s">
        <v>4366</v>
      </c>
      <c r="W1340" s="32" t="s">
        <v>4370</v>
      </c>
      <c r="X1340" s="30" t="s">
        <v>4748</v>
      </c>
      <c r="Y1340" s="32" t="s">
        <v>4748</v>
      </c>
      <c r="Z1340" s="30">
        <v>4951.8168150000001</v>
      </c>
      <c r="AA1340" s="32" t="s">
        <v>4748</v>
      </c>
      <c r="AB1340" s="30" t="s">
        <v>4748</v>
      </c>
      <c r="AC1340" s="27" t="s">
        <v>2001</v>
      </c>
      <c r="AD1340" s="30">
        <v>1951.4396059999999</v>
      </c>
      <c r="AE1340" s="27" t="s">
        <v>2001</v>
      </c>
      <c r="AF1340" s="30">
        <v>2264</v>
      </c>
      <c r="AG1340" s="27">
        <v>0.16016913515488015</v>
      </c>
      <c r="AH1340" s="25" t="s">
        <v>4748</v>
      </c>
      <c r="AI1340" s="25" t="s">
        <v>4748</v>
      </c>
      <c r="AJ1340" s="25">
        <v>18.573573675130937</v>
      </c>
      <c r="AK1340" s="25" t="s">
        <v>4748</v>
      </c>
      <c r="AL1340" s="25" t="s">
        <v>4748</v>
      </c>
      <c r="AM1340" s="25">
        <v>18.407257863146519</v>
      </c>
      <c r="AN1340" s="49">
        <v>23.411075441160001</v>
      </c>
      <c r="AO1340" s="49">
        <v>28.714489439392931</v>
      </c>
      <c r="AP1340" s="49">
        <v>28.719791742013424</v>
      </c>
      <c r="AQ1340" s="49" t="s">
        <v>4748</v>
      </c>
      <c r="AR1340" s="49" t="s">
        <v>4748</v>
      </c>
      <c r="AS1340" s="49">
        <v>0</v>
      </c>
      <c r="AT1340" s="28" t="s">
        <v>4748</v>
      </c>
      <c r="AU1340" s="28">
        <v>1261</v>
      </c>
      <c r="AV1340" s="28">
        <v>1415</v>
      </c>
    </row>
    <row r="1341" spans="1:48" x14ac:dyDescent="0.25">
      <c r="A1341" s="162">
        <v>1338</v>
      </c>
      <c r="B1341" s="3" t="s">
        <v>4115</v>
      </c>
      <c r="C1341" s="3" t="s">
        <v>2176</v>
      </c>
      <c r="D1341" s="28">
        <v>25600</v>
      </c>
      <c r="E1341" s="25">
        <v>0</v>
      </c>
      <c r="F1341" s="25">
        <v>38.37838</v>
      </c>
      <c r="G1341" s="25">
        <v>38.37838</v>
      </c>
      <c r="H1341" s="28">
        <v>373705216000</v>
      </c>
      <c r="I1341" s="51">
        <v>14.597859999999999</v>
      </c>
      <c r="J1341" s="51">
        <v>100</v>
      </c>
      <c r="K1341" s="28">
        <v>0</v>
      </c>
      <c r="L1341" s="28" t="s">
        <v>4942</v>
      </c>
      <c r="M1341" s="51">
        <v>36.623748211731048</v>
      </c>
      <c r="N1341" s="51">
        <v>2.2823258253717573</v>
      </c>
      <c r="O1341" s="51" t="s">
        <v>4942</v>
      </c>
      <c r="P1341" s="30" t="s">
        <v>4748</v>
      </c>
      <c r="Q1341" s="27" t="s">
        <v>4748</v>
      </c>
      <c r="R1341" s="30" t="s">
        <v>4491</v>
      </c>
      <c r="S1341" s="27" t="s">
        <v>4748</v>
      </c>
      <c r="T1341" s="30">
        <v>87656.650120000006</v>
      </c>
      <c r="U1341" s="27">
        <v>139.92709022508041</v>
      </c>
      <c r="V1341" s="30" t="s">
        <v>4748</v>
      </c>
      <c r="W1341" s="32" t="s">
        <v>4482</v>
      </c>
      <c r="X1341" s="30" t="s">
        <v>4748</v>
      </c>
      <c r="Y1341" s="32" t="s">
        <v>4748</v>
      </c>
      <c r="Z1341" s="30">
        <v>10200.632589999999</v>
      </c>
      <c r="AA1341" s="32" t="s">
        <v>4748</v>
      </c>
      <c r="AB1341" s="30" t="s">
        <v>4748</v>
      </c>
      <c r="AC1341" s="27" t="s">
        <v>2001</v>
      </c>
      <c r="AD1341" s="30" t="s">
        <v>4748</v>
      </c>
      <c r="AE1341" s="27" t="s">
        <v>2001</v>
      </c>
      <c r="AF1341" s="30">
        <v>699</v>
      </c>
      <c r="AG1341" s="27" t="s">
        <v>4748</v>
      </c>
      <c r="AH1341" s="25" t="s">
        <v>4748</v>
      </c>
      <c r="AI1341" s="25" t="s">
        <v>4748</v>
      </c>
      <c r="AJ1341" s="25">
        <v>2.9672389571698887</v>
      </c>
      <c r="AK1341" s="25" t="s">
        <v>4748</v>
      </c>
      <c r="AL1341" s="25" t="s">
        <v>4748</v>
      </c>
      <c r="AM1341" s="25">
        <v>6.4610649756176501</v>
      </c>
      <c r="AN1341" s="49" t="s">
        <v>4748</v>
      </c>
      <c r="AO1341" s="49">
        <v>33.59796165474944</v>
      </c>
      <c r="AP1341" s="49">
        <v>41.443355990980692</v>
      </c>
      <c r="AQ1341" s="49" t="s">
        <v>4748</v>
      </c>
      <c r="AR1341" s="49">
        <v>86.688230944682104</v>
      </c>
      <c r="AS1341" s="49">
        <v>75.363639094618435</v>
      </c>
      <c r="AT1341" s="28" t="s">
        <v>4748</v>
      </c>
      <c r="AU1341" s="28" t="s">
        <v>4748</v>
      </c>
      <c r="AV1341" s="28">
        <v>160</v>
      </c>
    </row>
    <row r="1342" spans="1:48" x14ac:dyDescent="0.25">
      <c r="A1342" s="162">
        <v>1339</v>
      </c>
      <c r="B1342" s="3" t="s">
        <v>3747</v>
      </c>
      <c r="C1342" s="3" t="s">
        <v>2176</v>
      </c>
      <c r="D1342" s="6">
        <v>11500</v>
      </c>
      <c r="E1342" s="171">
        <v>15</v>
      </c>
      <c r="F1342" s="171">
        <v>-4.1666670000000003</v>
      </c>
      <c r="G1342" s="171">
        <v>-36.111109999999996</v>
      </c>
      <c r="H1342" s="6">
        <v>19855899999.999996</v>
      </c>
      <c r="I1342" s="154">
        <v>1.7265999999999999</v>
      </c>
      <c r="J1342" s="154">
        <v>10.1785</v>
      </c>
      <c r="K1342" s="6">
        <v>230</v>
      </c>
      <c r="L1342" s="6">
        <v>2408500</v>
      </c>
      <c r="M1342" s="154">
        <v>4.2263873575891218</v>
      </c>
      <c r="N1342" s="154">
        <v>0.8677468114489898</v>
      </c>
      <c r="O1342" s="154" t="s">
        <v>4942</v>
      </c>
      <c r="P1342" s="172" t="s">
        <v>4748</v>
      </c>
      <c r="Q1342" s="168" t="s">
        <v>4748</v>
      </c>
      <c r="R1342" s="172" t="s">
        <v>4492</v>
      </c>
      <c r="S1342" s="168" t="s">
        <v>4748</v>
      </c>
      <c r="T1342" s="172">
        <v>245087.68214200001</v>
      </c>
      <c r="U1342" s="168">
        <v>764.89900669375004</v>
      </c>
      <c r="V1342" s="172" t="s">
        <v>4748</v>
      </c>
      <c r="W1342" s="173" t="s">
        <v>4493</v>
      </c>
      <c r="X1342" s="172" t="s">
        <v>4748</v>
      </c>
      <c r="Y1342" s="173" t="s">
        <v>4748</v>
      </c>
      <c r="Z1342" s="172">
        <v>4728.4401479999997</v>
      </c>
      <c r="AA1342" s="173" t="s">
        <v>4748</v>
      </c>
      <c r="AB1342" s="172" t="s">
        <v>4748</v>
      </c>
      <c r="AC1342" s="168" t="s">
        <v>2001</v>
      </c>
      <c r="AD1342" s="172">
        <v>1182</v>
      </c>
      <c r="AE1342" s="168" t="s">
        <v>2001</v>
      </c>
      <c r="AF1342" s="172">
        <v>2721</v>
      </c>
      <c r="AG1342" s="168">
        <v>1.3020304568527918</v>
      </c>
      <c r="AH1342" s="171" t="s">
        <v>4748</v>
      </c>
      <c r="AI1342" s="171" t="s">
        <v>4748</v>
      </c>
      <c r="AJ1342" s="171">
        <v>2.5901044679751033</v>
      </c>
      <c r="AK1342" s="171" t="s">
        <v>4748</v>
      </c>
      <c r="AL1342" s="171" t="s">
        <v>4748</v>
      </c>
      <c r="AM1342" s="171">
        <v>22.058977501738013</v>
      </c>
      <c r="AN1342" s="170" t="s">
        <v>4748</v>
      </c>
      <c r="AO1342" s="170">
        <v>14.557562507798261</v>
      </c>
      <c r="AP1342" s="170">
        <v>16.322690313265831</v>
      </c>
      <c r="AQ1342" s="170" t="s">
        <v>4748</v>
      </c>
      <c r="AR1342" s="170">
        <v>72.612934902602717</v>
      </c>
      <c r="AS1342" s="170">
        <v>92.949058682649422</v>
      </c>
      <c r="AT1342" s="6" t="s">
        <v>4748</v>
      </c>
      <c r="AU1342" s="6">
        <v>900</v>
      </c>
      <c r="AV1342" s="6">
        <v>900</v>
      </c>
    </row>
    <row r="1343" spans="1:48" x14ac:dyDescent="0.25">
      <c r="A1343" s="162">
        <v>1340</v>
      </c>
      <c r="B1343" s="3" t="s">
        <v>629</v>
      </c>
      <c r="C1343" s="3" t="s">
        <v>694</v>
      </c>
      <c r="D1343" s="6">
        <v>9500</v>
      </c>
      <c r="E1343" s="171">
        <v>-3.0612240000000002</v>
      </c>
      <c r="F1343" s="171">
        <v>9.1954019999999996</v>
      </c>
      <c r="G1343" s="171">
        <v>7.9545450000000004</v>
      </c>
      <c r="H1343" s="6">
        <v>66500000000</v>
      </c>
      <c r="I1343" s="154">
        <v>7</v>
      </c>
      <c r="J1343" s="154">
        <v>34.549999999999997</v>
      </c>
      <c r="K1343" s="6">
        <v>1096.45</v>
      </c>
      <c r="L1343" s="6">
        <v>9999000</v>
      </c>
      <c r="M1343" s="154" t="s">
        <v>4942</v>
      </c>
      <c r="N1343" s="154">
        <v>0.5772370077404736</v>
      </c>
      <c r="O1343" s="154">
        <v>0.2129363</v>
      </c>
      <c r="P1343" s="172">
        <v>565752.48372799996</v>
      </c>
      <c r="Q1343" s="168">
        <v>-9.0842696723853256E-2</v>
      </c>
      <c r="R1343" s="172">
        <v>593677.96661400003</v>
      </c>
      <c r="S1343" s="168">
        <v>4.9359894457707609E-2</v>
      </c>
      <c r="T1343" s="172">
        <v>541210.16986000002</v>
      </c>
      <c r="U1343" s="168">
        <v>-8.8377537494352953E-2</v>
      </c>
      <c r="V1343" s="172">
        <v>3322.3880439999998</v>
      </c>
      <c r="W1343" s="173">
        <v>-0.48103675794288558</v>
      </c>
      <c r="X1343" s="172">
        <v>10160.96984</v>
      </c>
      <c r="Y1343" s="173">
        <v>2.0583332547051509</v>
      </c>
      <c r="Z1343" s="172">
        <v>8207.3913990000001</v>
      </c>
      <c r="AA1343" s="173">
        <v>-0.1922629898289315</v>
      </c>
      <c r="AB1343" s="172">
        <v>475</v>
      </c>
      <c r="AC1343" s="168">
        <v>-0.48087431693989069</v>
      </c>
      <c r="AD1343" s="172">
        <v>1452</v>
      </c>
      <c r="AE1343" s="168">
        <v>2.0568421052631578</v>
      </c>
      <c r="AF1343" s="172">
        <v>1172</v>
      </c>
      <c r="AG1343" s="168">
        <v>-0.1928374655647383</v>
      </c>
      <c r="AH1343" s="171">
        <v>1.9984495335305905</v>
      </c>
      <c r="AI1343" s="171">
        <v>5.9092085722358041</v>
      </c>
      <c r="AJ1343" s="171">
        <v>4.2721043740515983</v>
      </c>
      <c r="AK1343" s="171">
        <v>2.9496413850648597</v>
      </c>
      <c r="AL1343" s="171">
        <v>8.7618362062493684</v>
      </c>
      <c r="AM1343" s="171">
        <v>6.8172440990017407</v>
      </c>
      <c r="AN1343" s="170">
        <v>12.835107570099769</v>
      </c>
      <c r="AO1343" s="170">
        <v>14.892798950291219</v>
      </c>
      <c r="AP1343" s="170">
        <v>14.032333461073964</v>
      </c>
      <c r="AQ1343" s="170">
        <v>0</v>
      </c>
      <c r="AR1343" s="170">
        <v>0</v>
      </c>
      <c r="AS1343" s="170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62">
        <v>1341</v>
      </c>
      <c r="B1344" s="3" t="s">
        <v>286</v>
      </c>
      <c r="C1344" s="3" t="s">
        <v>1</v>
      </c>
      <c r="D1344" s="28">
        <v>14300</v>
      </c>
      <c r="E1344" s="25">
        <v>2.8776980000000001</v>
      </c>
      <c r="F1344" s="25">
        <v>24.347829999999998</v>
      </c>
      <c r="G1344" s="25">
        <v>-4.0268459999999999</v>
      </c>
      <c r="H1344" s="28">
        <v>438732322600</v>
      </c>
      <c r="I1344" s="51">
        <v>30.680579999999999</v>
      </c>
      <c r="J1344" s="51">
        <v>99.069199999999995</v>
      </c>
      <c r="K1344" s="28">
        <v>12602</v>
      </c>
      <c r="L1344" s="28">
        <v>173850000</v>
      </c>
      <c r="M1344" s="51">
        <v>5.6213154618543362</v>
      </c>
      <c r="N1344" s="51">
        <v>0.94127584920606899</v>
      </c>
      <c r="O1344" s="51">
        <v>0.52368239999999999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9">
        <v>9.8604278311663851</v>
      </c>
      <c r="AO1344" s="49">
        <v>8.67321689767736</v>
      </c>
      <c r="AP1344" s="49">
        <v>9.075433548694356</v>
      </c>
      <c r="AQ1344" s="49">
        <v>48.451711096208619</v>
      </c>
      <c r="AR1344" s="49">
        <v>38.605037098738457</v>
      </c>
      <c r="AS1344" s="49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62">
        <v>1342</v>
      </c>
      <c r="B1345" s="3" t="s">
        <v>3750</v>
      </c>
      <c r="C1345" s="3" t="s">
        <v>2176</v>
      </c>
      <c r="D1345" s="28" t="s">
        <v>4942</v>
      </c>
      <c r="E1345" s="25" t="s">
        <v>4942</v>
      </c>
      <c r="F1345" s="25" t="s">
        <v>4942</v>
      </c>
      <c r="G1345" s="25" t="s">
        <v>4942</v>
      </c>
      <c r="H1345" s="28" t="s">
        <v>4942</v>
      </c>
      <c r="I1345" s="51">
        <v>5.3443399999999999</v>
      </c>
      <c r="J1345" s="51">
        <v>99.08314</v>
      </c>
      <c r="K1345" s="28" t="s">
        <v>4942</v>
      </c>
      <c r="L1345" s="28" t="s">
        <v>4942</v>
      </c>
      <c r="M1345" s="51" t="s">
        <v>4942</v>
      </c>
      <c r="N1345" s="51" t="s">
        <v>4942</v>
      </c>
      <c r="O1345" s="51" t="s">
        <v>4942</v>
      </c>
      <c r="P1345" s="30" t="s">
        <v>4748</v>
      </c>
      <c r="Q1345" s="27" t="s">
        <v>4748</v>
      </c>
      <c r="R1345" s="30" t="s">
        <v>4494</v>
      </c>
      <c r="S1345" s="27" t="s">
        <v>4748</v>
      </c>
      <c r="T1345" s="30">
        <v>73066.730572</v>
      </c>
      <c r="U1345" s="27">
        <v>105.0475044586357</v>
      </c>
      <c r="V1345" s="30" t="s">
        <v>4748</v>
      </c>
      <c r="W1345" s="32" t="s">
        <v>4495</v>
      </c>
      <c r="X1345" s="30" t="s">
        <v>4748</v>
      </c>
      <c r="Y1345" s="32" t="s">
        <v>4748</v>
      </c>
      <c r="Z1345" s="30">
        <v>5233.9728729999997</v>
      </c>
      <c r="AA1345" s="32" t="s">
        <v>4748</v>
      </c>
      <c r="AB1345" s="30" t="s">
        <v>4748</v>
      </c>
      <c r="AC1345" s="27" t="s">
        <v>2001</v>
      </c>
      <c r="AD1345" s="30">
        <v>381</v>
      </c>
      <c r="AE1345" s="27" t="s">
        <v>2001</v>
      </c>
      <c r="AF1345" s="30">
        <v>979</v>
      </c>
      <c r="AG1345" s="27">
        <v>1.5695538057742782</v>
      </c>
      <c r="AH1345" s="25" t="s">
        <v>4748</v>
      </c>
      <c r="AI1345" s="25" t="s">
        <v>4748</v>
      </c>
      <c r="AJ1345" s="25">
        <v>7.1976740394574783</v>
      </c>
      <c r="AK1345" s="25" t="s">
        <v>4748</v>
      </c>
      <c r="AL1345" s="25" t="s">
        <v>4748</v>
      </c>
      <c r="AM1345" s="25">
        <v>9.0710546993088794</v>
      </c>
      <c r="AN1345" s="49" t="s">
        <v>4748</v>
      </c>
      <c r="AO1345" s="49">
        <v>18.766101710231752</v>
      </c>
      <c r="AP1345" s="49">
        <v>23.426293807046783</v>
      </c>
      <c r="AQ1345" s="49" t="s">
        <v>4748</v>
      </c>
      <c r="AR1345" s="49">
        <v>0</v>
      </c>
      <c r="AS1345" s="49">
        <v>0</v>
      </c>
      <c r="AT1345" s="28" t="s">
        <v>4748</v>
      </c>
      <c r="AU1345" s="28" t="s">
        <v>4748</v>
      </c>
      <c r="AV1345" s="28" t="s">
        <v>4748</v>
      </c>
    </row>
    <row r="1346" spans="1:48" x14ac:dyDescent="0.25">
      <c r="A1346" s="162">
        <v>1343</v>
      </c>
      <c r="B1346" s="3" t="s">
        <v>287</v>
      </c>
      <c r="C1346" s="3" t="s">
        <v>1</v>
      </c>
      <c r="D1346" s="6">
        <v>5140</v>
      </c>
      <c r="E1346" s="171">
        <v>16.553290000000001</v>
      </c>
      <c r="F1346" s="171">
        <v>10.30043</v>
      </c>
      <c r="G1346" s="171">
        <v>67.42671</v>
      </c>
      <c r="H1346" s="6">
        <v>178388840000.00003</v>
      </c>
      <c r="I1346" s="154">
        <v>34.705999999999996</v>
      </c>
      <c r="J1346" s="154">
        <v>31.41938</v>
      </c>
      <c r="K1346" s="6">
        <v>30211</v>
      </c>
      <c r="L1346" s="6">
        <v>162802300</v>
      </c>
      <c r="M1346" s="154">
        <v>171.9849556661934</v>
      </c>
      <c r="N1346" s="154">
        <v>0.47894467938678636</v>
      </c>
      <c r="O1346" s="154">
        <v>0.44347950000000003</v>
      </c>
      <c r="P1346" s="172">
        <v>306095.647023</v>
      </c>
      <c r="Q1346" s="168">
        <v>7.8113519623150163E-2</v>
      </c>
      <c r="R1346" s="172">
        <v>978217.23453699995</v>
      </c>
      <c r="S1346" s="168">
        <v>2.195789433959173</v>
      </c>
      <c r="T1346" s="172">
        <v>468559.54689200001</v>
      </c>
      <c r="U1346" s="168">
        <v>-0.52100665338024432</v>
      </c>
      <c r="V1346" s="172">
        <v>3543.5232780000001</v>
      </c>
      <c r="W1346" s="173">
        <v>-4.0431599165114407E-2</v>
      </c>
      <c r="X1346" s="172">
        <v>5005.7068429999999</v>
      </c>
      <c r="Y1346" s="173">
        <v>0.41263551846208579</v>
      </c>
      <c r="Z1346" s="172">
        <v>5201.4764059999998</v>
      </c>
      <c r="AA1346" s="173">
        <v>3.9109274502114474E-2</v>
      </c>
      <c r="AB1346" s="172">
        <v>102</v>
      </c>
      <c r="AC1346" s="168">
        <v>-3.7735849056603765E-2</v>
      </c>
      <c r="AD1346" s="172">
        <v>144</v>
      </c>
      <c r="AE1346" s="168">
        <v>0.41176470588235303</v>
      </c>
      <c r="AF1346" s="172">
        <v>150</v>
      </c>
      <c r="AG1346" s="168">
        <v>4.1666666666666664E-2</v>
      </c>
      <c r="AH1346" s="171">
        <v>0.20498864068942305</v>
      </c>
      <c r="AI1346" s="171">
        <v>0.34823626011234299</v>
      </c>
      <c r="AJ1346" s="171">
        <v>0.46578471630584561</v>
      </c>
      <c r="AK1346" s="171">
        <v>0.95941164897228248</v>
      </c>
      <c r="AL1346" s="171">
        <v>1.3449068845257932</v>
      </c>
      <c r="AM1346" s="171">
        <v>1.384860856350334</v>
      </c>
      <c r="AN1346" s="170">
        <v>20.977029390155057</v>
      </c>
      <c r="AO1346" s="170">
        <v>5.97711858262997</v>
      </c>
      <c r="AP1346" s="170">
        <v>15.312507572177914</v>
      </c>
      <c r="AQ1346" s="170">
        <v>140.13750005287972</v>
      </c>
      <c r="AR1346" s="170">
        <v>72.402628972992616</v>
      </c>
      <c r="AS1346" s="170">
        <v>68.931357082805263</v>
      </c>
      <c r="AT1346" s="6">
        <v>0</v>
      </c>
      <c r="AU1346" s="6">
        <v>0</v>
      </c>
      <c r="AV1346" s="6" t="s">
        <v>4748</v>
      </c>
    </row>
    <row r="1347" spans="1:48" x14ac:dyDescent="0.25">
      <c r="A1347" s="162">
        <v>1344</v>
      </c>
      <c r="B1347" s="3" t="s">
        <v>3753</v>
      </c>
      <c r="C1347" s="3" t="s">
        <v>2176</v>
      </c>
      <c r="D1347" s="28">
        <v>8100</v>
      </c>
      <c r="E1347" s="25">
        <v>-6.8965519999999998</v>
      </c>
      <c r="F1347" s="25">
        <v>-3.5714290000000002</v>
      </c>
      <c r="G1347" s="25">
        <v>-2.4096389999999999</v>
      </c>
      <c r="H1347" s="28">
        <v>118347804000</v>
      </c>
      <c r="I1347" s="51">
        <v>14.61084</v>
      </c>
      <c r="J1347" s="51">
        <v>36.53342</v>
      </c>
      <c r="K1347" s="28">
        <v>5385</v>
      </c>
      <c r="L1347" s="28">
        <v>44612500</v>
      </c>
      <c r="M1347" s="51">
        <v>5.1658163265306118</v>
      </c>
      <c r="N1347" s="51">
        <v>0.60288823172872741</v>
      </c>
      <c r="O1347" s="51">
        <v>0.72309749999999995</v>
      </c>
      <c r="P1347" s="30" t="s">
        <v>4498</v>
      </c>
      <c r="Q1347" s="27" t="s">
        <v>4387</v>
      </c>
      <c r="R1347" s="30" t="s">
        <v>4499</v>
      </c>
      <c r="S1347" s="27" t="s">
        <v>4500</v>
      </c>
      <c r="T1347" s="30">
        <v>73968.523163000005</v>
      </c>
      <c r="U1347" s="27">
        <v>191.62636240364586</v>
      </c>
      <c r="V1347" s="30" t="s">
        <v>4474</v>
      </c>
      <c r="W1347" s="32" t="s">
        <v>4501</v>
      </c>
      <c r="X1347" s="30" t="s">
        <v>4502</v>
      </c>
      <c r="Y1347" s="32" t="s">
        <v>4503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9" t="s">
        <v>4748</v>
      </c>
      <c r="AO1347" s="49">
        <v>21.632962929502863</v>
      </c>
      <c r="AP1347" s="49">
        <v>31.631747450791003</v>
      </c>
      <c r="AQ1347" s="49">
        <v>0</v>
      </c>
      <c r="AR1347" s="49">
        <v>0</v>
      </c>
      <c r="AS1347" s="49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62">
        <v>1345</v>
      </c>
      <c r="B1348" s="3" t="s">
        <v>3756</v>
      </c>
      <c r="C1348" s="3" t="s">
        <v>2176</v>
      </c>
      <c r="D1348" s="28" t="s">
        <v>4942</v>
      </c>
      <c r="E1348" s="25" t="s">
        <v>4942</v>
      </c>
      <c r="F1348" s="25" t="s">
        <v>4942</v>
      </c>
      <c r="G1348" s="25" t="s">
        <v>4942</v>
      </c>
      <c r="H1348" s="28" t="s">
        <v>4942</v>
      </c>
      <c r="I1348" s="51">
        <v>2.4380999999999999</v>
      </c>
      <c r="J1348" s="51">
        <v>63.914810000000003</v>
      </c>
      <c r="K1348" s="28" t="s">
        <v>4942</v>
      </c>
      <c r="L1348" s="28" t="s">
        <v>4942</v>
      </c>
      <c r="M1348" s="51" t="s">
        <v>4942</v>
      </c>
      <c r="N1348" s="51" t="s">
        <v>4942</v>
      </c>
      <c r="O1348" s="51" t="s">
        <v>4942</v>
      </c>
      <c r="P1348" s="30" t="s">
        <v>4362</v>
      </c>
      <c r="Q1348" s="27" t="s">
        <v>4360</v>
      </c>
      <c r="R1348" s="30" t="s">
        <v>4293</v>
      </c>
      <c r="S1348" s="27" t="s">
        <v>4748</v>
      </c>
      <c r="T1348" s="30">
        <v>124016.57170499999</v>
      </c>
      <c r="U1348" s="27">
        <v>999.13364278225799</v>
      </c>
      <c r="V1348" s="30" t="s">
        <v>4504</v>
      </c>
      <c r="W1348" s="32" t="s">
        <v>4505</v>
      </c>
      <c r="X1348" s="30" t="s">
        <v>4748</v>
      </c>
      <c r="Y1348" s="32" t="s">
        <v>4748</v>
      </c>
      <c r="Z1348" s="30">
        <v>2944.9410320000002</v>
      </c>
      <c r="AA1348" s="32" t="s">
        <v>4748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9">
        <v>15.037855960411871</v>
      </c>
      <c r="AO1348" s="49">
        <v>12.989143700850736</v>
      </c>
      <c r="AP1348" s="49">
        <v>11.591510207357569</v>
      </c>
      <c r="AQ1348" s="49">
        <v>124.95489076309237</v>
      </c>
      <c r="AR1348" s="49">
        <v>21.778059172978185</v>
      </c>
      <c r="AS1348" s="49">
        <v>25.930542233938979</v>
      </c>
      <c r="AT1348" s="28">
        <v>775.19379844961236</v>
      </c>
      <c r="AU1348" s="28">
        <v>620.15503875968989</v>
      </c>
      <c r="AV1348" s="28" t="s">
        <v>4748</v>
      </c>
    </row>
    <row r="1349" spans="1:48" x14ac:dyDescent="0.25">
      <c r="A1349" s="162">
        <v>1346</v>
      </c>
      <c r="B1349" s="3" t="s">
        <v>288</v>
      </c>
      <c r="C1349" s="3" t="s">
        <v>1</v>
      </c>
      <c r="D1349" s="28">
        <v>36700</v>
      </c>
      <c r="E1349" s="25">
        <v>8.2595869999999998</v>
      </c>
      <c r="F1349" s="25">
        <v>5.1575930000000003</v>
      </c>
      <c r="G1349" s="25">
        <v>26.55172</v>
      </c>
      <c r="H1349" s="28">
        <v>293600000000</v>
      </c>
      <c r="I1349" s="51">
        <v>8</v>
      </c>
      <c r="J1349" s="51">
        <v>38.655839999999998</v>
      </c>
      <c r="K1349" s="28">
        <v>3280.5</v>
      </c>
      <c r="L1349" s="28">
        <v>115118400</v>
      </c>
      <c r="M1349" s="51">
        <v>5.6663683694787492</v>
      </c>
      <c r="N1349" s="51">
        <v>1.0618183625035806</v>
      </c>
      <c r="O1349" s="51">
        <v>0.47747089999999998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9">
        <v>2.9521706433470407</v>
      </c>
      <c r="AO1349" s="49">
        <v>2.8479579970764113</v>
      </c>
      <c r="AP1349" s="49">
        <v>3.0684388957743391</v>
      </c>
      <c r="AQ1349" s="49">
        <v>46.807952972385699</v>
      </c>
      <c r="AR1349" s="49">
        <v>23.452283742419468</v>
      </c>
      <c r="AS1349" s="49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62">
        <v>1347</v>
      </c>
      <c r="B1350" s="3" t="s">
        <v>3759</v>
      </c>
      <c r="C1350" s="3" t="s">
        <v>2176</v>
      </c>
      <c r="D1350" s="28" t="s">
        <v>4942</v>
      </c>
      <c r="E1350" s="25" t="s">
        <v>4942</v>
      </c>
      <c r="F1350" s="25" t="s">
        <v>4942</v>
      </c>
      <c r="G1350" s="25" t="s">
        <v>4942</v>
      </c>
      <c r="H1350" s="28" t="s">
        <v>4942</v>
      </c>
      <c r="I1350" s="51">
        <v>1.84161</v>
      </c>
      <c r="J1350" s="51">
        <v>100</v>
      </c>
      <c r="K1350" s="28" t="s">
        <v>4942</v>
      </c>
      <c r="L1350" s="28" t="s">
        <v>4942</v>
      </c>
      <c r="M1350" s="51" t="s">
        <v>4942</v>
      </c>
      <c r="N1350" s="51" t="s">
        <v>4942</v>
      </c>
      <c r="O1350" s="51" t="s">
        <v>4942</v>
      </c>
      <c r="P1350" s="30" t="s">
        <v>4748</v>
      </c>
      <c r="Q1350" s="27" t="s">
        <v>4748</v>
      </c>
      <c r="R1350" s="30" t="s">
        <v>4384</v>
      </c>
      <c r="S1350" s="27" t="s">
        <v>4748</v>
      </c>
      <c r="T1350" s="30">
        <v>46834.518398</v>
      </c>
      <c r="U1350" s="27">
        <v>107.91748464651162</v>
      </c>
      <c r="V1350" s="30" t="s">
        <v>4748</v>
      </c>
      <c r="W1350" s="32" t="s">
        <v>4506</v>
      </c>
      <c r="X1350" s="30" t="s">
        <v>4748</v>
      </c>
      <c r="Y1350" s="32" t="s">
        <v>4748</v>
      </c>
      <c r="Z1350" s="30">
        <v>685.43557099999998</v>
      </c>
      <c r="AA1350" s="32" t="s">
        <v>4748</v>
      </c>
      <c r="AB1350" s="30" t="s">
        <v>4748</v>
      </c>
      <c r="AC1350" s="27" t="s">
        <v>2001</v>
      </c>
      <c r="AD1350" s="30">
        <v>22.982628999999999</v>
      </c>
      <c r="AE1350" s="27" t="s">
        <v>2001</v>
      </c>
      <c r="AF1350" s="30">
        <v>160.66999999999999</v>
      </c>
      <c r="AG1350" s="27">
        <v>5.9909321514087877</v>
      </c>
      <c r="AH1350" s="25" t="s">
        <v>4748</v>
      </c>
      <c r="AI1350" s="25" t="s">
        <v>4748</v>
      </c>
      <c r="AJ1350" s="25">
        <v>1.9285132439746375</v>
      </c>
      <c r="AK1350" s="25" t="s">
        <v>4748</v>
      </c>
      <c r="AL1350" s="25" t="s">
        <v>4748</v>
      </c>
      <c r="AM1350" s="25">
        <v>1.0137263553843709</v>
      </c>
      <c r="AN1350" s="49" t="s">
        <v>4748</v>
      </c>
      <c r="AO1350" s="49">
        <v>9.8164170000373581</v>
      </c>
      <c r="AP1350" s="49">
        <v>6.9782710825090133</v>
      </c>
      <c r="AQ1350" s="49" t="s">
        <v>4748</v>
      </c>
      <c r="AR1350" s="49">
        <v>0</v>
      </c>
      <c r="AS1350" s="49">
        <v>0</v>
      </c>
      <c r="AT1350" s="28" t="s">
        <v>4748</v>
      </c>
      <c r="AU1350" s="28" t="s">
        <v>4748</v>
      </c>
      <c r="AV1350" s="28">
        <v>300</v>
      </c>
    </row>
    <row r="1351" spans="1:48" x14ac:dyDescent="0.25">
      <c r="A1351" s="162">
        <v>1348</v>
      </c>
      <c r="B1351" s="3" t="s">
        <v>630</v>
      </c>
      <c r="C1351" s="3" t="s">
        <v>694</v>
      </c>
      <c r="D1351" s="28">
        <v>7700</v>
      </c>
      <c r="E1351" s="25">
        <v>-8.3333329999999997</v>
      </c>
      <c r="F1351" s="25">
        <v>-7.2289159999999999</v>
      </c>
      <c r="G1351" s="25">
        <v>0</v>
      </c>
      <c r="H1351" s="28">
        <v>117933446400</v>
      </c>
      <c r="I1351" s="51">
        <v>15.31603</v>
      </c>
      <c r="J1351" s="51">
        <v>89.203810000000004</v>
      </c>
      <c r="K1351" s="28">
        <v>7629.8</v>
      </c>
      <c r="L1351" s="28">
        <v>62328500</v>
      </c>
      <c r="M1351" s="51">
        <v>926.48241698807851</v>
      </c>
      <c r="N1351" s="51">
        <v>0.74310477877114089</v>
      </c>
      <c r="O1351" s="51">
        <v>0.69996100000000006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9">
        <v>22.161838483036</v>
      </c>
      <c r="AO1351" s="49">
        <v>14.590466701502292</v>
      </c>
      <c r="AP1351" s="49">
        <v>20.605390373201228</v>
      </c>
      <c r="AQ1351" s="49">
        <v>0</v>
      </c>
      <c r="AR1351" s="49">
        <v>1.267514520291583</v>
      </c>
      <c r="AS1351" s="49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62">
        <v>1349</v>
      </c>
      <c r="B1352" s="3" t="s">
        <v>3762</v>
      </c>
      <c r="C1352" s="3" t="s">
        <v>2176</v>
      </c>
      <c r="D1352" s="28">
        <v>11900</v>
      </c>
      <c r="E1352" s="25">
        <v>0</v>
      </c>
      <c r="F1352" s="25">
        <v>-1.6528929999999999</v>
      </c>
      <c r="G1352" s="25">
        <v>-0.83333330000000005</v>
      </c>
      <c r="H1352" s="28">
        <v>40460000000</v>
      </c>
      <c r="I1352" s="51">
        <v>3.4</v>
      </c>
      <c r="J1352" s="51">
        <v>95.688879999999997</v>
      </c>
      <c r="K1352" s="28">
        <v>50</v>
      </c>
      <c r="L1352" s="28">
        <v>585000</v>
      </c>
      <c r="M1352" s="51">
        <v>5.0063104753891459</v>
      </c>
      <c r="N1352" s="51">
        <v>0.83678482373909802</v>
      </c>
      <c r="O1352" s="51" t="s">
        <v>4942</v>
      </c>
      <c r="P1352" s="30" t="s">
        <v>4748</v>
      </c>
      <c r="Q1352" s="27" t="s">
        <v>4360</v>
      </c>
      <c r="R1352" s="30" t="s">
        <v>4748</v>
      </c>
      <c r="S1352" s="27" t="s">
        <v>4748</v>
      </c>
      <c r="T1352" s="30" t="s">
        <v>4748</v>
      </c>
      <c r="U1352" s="27" t="s">
        <v>4748</v>
      </c>
      <c r="V1352" s="30" t="s">
        <v>4507</v>
      </c>
      <c r="W1352" s="32" t="s">
        <v>4748</v>
      </c>
      <c r="X1352" s="30" t="s">
        <v>4748</v>
      </c>
      <c r="Y1352" s="32" t="s">
        <v>4748</v>
      </c>
      <c r="Z1352" s="30" t="s">
        <v>4748</v>
      </c>
      <c r="AA1352" s="32" t="s">
        <v>4748</v>
      </c>
      <c r="AB1352" s="30">
        <v>2249</v>
      </c>
      <c r="AC1352" s="27" t="s">
        <v>2001</v>
      </c>
      <c r="AD1352" s="30" t="s">
        <v>4748</v>
      </c>
      <c r="AE1352" s="27" t="s">
        <v>2001</v>
      </c>
      <c r="AF1352" s="30" t="s">
        <v>4748</v>
      </c>
      <c r="AG1352" s="27" t="s">
        <v>4748</v>
      </c>
      <c r="AH1352" s="25" t="s">
        <v>4748</v>
      </c>
      <c r="AI1352" s="25" t="s">
        <v>4748</v>
      </c>
      <c r="AJ1352" s="25" t="s">
        <v>4748</v>
      </c>
      <c r="AK1352" s="25" t="s">
        <v>4748</v>
      </c>
      <c r="AL1352" s="25" t="s">
        <v>4748</v>
      </c>
      <c r="AM1352" s="25" t="s">
        <v>4748</v>
      </c>
      <c r="AN1352" s="49">
        <v>24.019451791473401</v>
      </c>
      <c r="AO1352" s="49" t="s">
        <v>4748</v>
      </c>
      <c r="AP1352" s="49" t="s">
        <v>4748</v>
      </c>
      <c r="AQ1352" s="49">
        <v>29.096986895915585</v>
      </c>
      <c r="AR1352" s="49" t="s">
        <v>4748</v>
      </c>
      <c r="AS1352" s="49" t="s">
        <v>4748</v>
      </c>
      <c r="AT1352" s="28" t="s">
        <v>4748</v>
      </c>
      <c r="AU1352" s="28" t="s">
        <v>4748</v>
      </c>
      <c r="AV1352" s="28" t="s">
        <v>4748</v>
      </c>
    </row>
    <row r="1353" spans="1:48" x14ac:dyDescent="0.25">
      <c r="A1353" s="162">
        <v>1350</v>
      </c>
      <c r="B1353" s="3" t="s">
        <v>3765</v>
      </c>
      <c r="C1353" s="3" t="s">
        <v>2176</v>
      </c>
      <c r="D1353" s="28" t="s">
        <v>4942</v>
      </c>
      <c r="E1353" s="25" t="s">
        <v>4942</v>
      </c>
      <c r="F1353" s="25" t="s">
        <v>4942</v>
      </c>
      <c r="G1353" s="25" t="s">
        <v>4942</v>
      </c>
      <c r="H1353" s="28" t="s">
        <v>4942</v>
      </c>
      <c r="I1353" s="51">
        <v>13.294639999999999</v>
      </c>
      <c r="J1353" s="51">
        <v>100</v>
      </c>
      <c r="K1353" s="28">
        <v>0</v>
      </c>
      <c r="L1353" s="28" t="s">
        <v>4942</v>
      </c>
      <c r="M1353" s="51" t="s">
        <v>4942</v>
      </c>
      <c r="N1353" s="51" t="s">
        <v>4942</v>
      </c>
      <c r="O1353" s="51" t="s">
        <v>4942</v>
      </c>
      <c r="P1353" s="30" t="s">
        <v>4748</v>
      </c>
      <c r="Q1353" s="27" t="s">
        <v>4450</v>
      </c>
      <c r="R1353" s="30" t="s">
        <v>4748</v>
      </c>
      <c r="S1353" s="27" t="s">
        <v>4748</v>
      </c>
      <c r="T1353" s="30">
        <v>162337.243239</v>
      </c>
      <c r="U1353" s="27" t="s">
        <v>4748</v>
      </c>
      <c r="V1353" s="30" t="s">
        <v>4496</v>
      </c>
      <c r="W1353" s="32" t="s">
        <v>4748</v>
      </c>
      <c r="X1353" s="30" t="s">
        <v>4748</v>
      </c>
      <c r="Y1353" s="32" t="s">
        <v>4748</v>
      </c>
      <c r="Z1353" s="30">
        <v>5053.78449</v>
      </c>
      <c r="AA1353" s="32" t="s">
        <v>4748</v>
      </c>
      <c r="AB1353" s="30">
        <v>354.92</v>
      </c>
      <c r="AC1353" s="27" t="s">
        <v>2001</v>
      </c>
      <c r="AD1353" s="30" t="s">
        <v>4748</v>
      </c>
      <c r="AE1353" s="27" t="s">
        <v>2001</v>
      </c>
      <c r="AF1353" s="30">
        <v>342</v>
      </c>
      <c r="AG1353" s="27" t="s">
        <v>4748</v>
      </c>
      <c r="AH1353" s="25" t="s">
        <v>4748</v>
      </c>
      <c r="AI1353" s="25" t="s">
        <v>4748</v>
      </c>
      <c r="AJ1353" s="25" t="s">
        <v>4748</v>
      </c>
      <c r="AK1353" s="25" t="s">
        <v>4748</v>
      </c>
      <c r="AL1353" s="25" t="s">
        <v>4748</v>
      </c>
      <c r="AM1353" s="25" t="s">
        <v>4748</v>
      </c>
      <c r="AN1353" s="49">
        <v>17.379982886770428</v>
      </c>
      <c r="AO1353" s="49" t="s">
        <v>4748</v>
      </c>
      <c r="AP1353" s="49">
        <v>15.014825002981336</v>
      </c>
      <c r="AQ1353" s="49">
        <v>33.646090289882274</v>
      </c>
      <c r="AR1353" s="49" t="s">
        <v>4748</v>
      </c>
      <c r="AS1353" s="49">
        <v>96.140314535782707</v>
      </c>
      <c r="AT1353" s="28" t="s">
        <v>4748</v>
      </c>
      <c r="AU1353" s="28" t="s">
        <v>4748</v>
      </c>
      <c r="AV1353" s="28">
        <v>300</v>
      </c>
    </row>
    <row r="1354" spans="1:48" x14ac:dyDescent="0.25">
      <c r="A1354" s="162">
        <v>1351</v>
      </c>
      <c r="B1354" s="3" t="s">
        <v>3768</v>
      </c>
      <c r="C1354" s="3" t="s">
        <v>2176</v>
      </c>
      <c r="D1354" s="6">
        <v>5700</v>
      </c>
      <c r="E1354" s="171">
        <v>-43</v>
      </c>
      <c r="F1354" s="171">
        <v>-43</v>
      </c>
      <c r="G1354" s="171">
        <v>-34.482759999999999</v>
      </c>
      <c r="H1354" s="6">
        <v>31350000000</v>
      </c>
      <c r="I1354" s="154">
        <v>5.5</v>
      </c>
      <c r="J1354" s="154">
        <v>99.965450000000004</v>
      </c>
      <c r="K1354" s="6">
        <v>190</v>
      </c>
      <c r="L1354" s="6">
        <v>1083000</v>
      </c>
      <c r="M1354" s="154">
        <v>7.9831932773109244</v>
      </c>
      <c r="N1354" s="154">
        <v>0.52511296919749617</v>
      </c>
      <c r="O1354" s="154" t="s">
        <v>4942</v>
      </c>
      <c r="P1354" s="172" t="s">
        <v>4748</v>
      </c>
      <c r="Q1354" s="168" t="s">
        <v>4748</v>
      </c>
      <c r="R1354" s="172" t="s">
        <v>4508</v>
      </c>
      <c r="S1354" s="168" t="s">
        <v>4748</v>
      </c>
      <c r="T1354" s="172">
        <v>155425.29077200001</v>
      </c>
      <c r="U1354" s="168">
        <v>1327.4212886495727</v>
      </c>
      <c r="V1354" s="172" t="s">
        <v>4748</v>
      </c>
      <c r="W1354" s="173" t="s">
        <v>4509</v>
      </c>
      <c r="X1354" s="172" t="s">
        <v>4748</v>
      </c>
      <c r="Y1354" s="173" t="s">
        <v>4748</v>
      </c>
      <c r="Z1354" s="172">
        <v>3926.867827</v>
      </c>
      <c r="AA1354" s="173" t="s">
        <v>4748</v>
      </c>
      <c r="AB1354" s="172" t="s">
        <v>4748</v>
      </c>
      <c r="AC1354" s="168" t="s">
        <v>2001</v>
      </c>
      <c r="AD1354" s="172">
        <v>713</v>
      </c>
      <c r="AE1354" s="168" t="s">
        <v>2001</v>
      </c>
      <c r="AF1354" s="172">
        <v>714</v>
      </c>
      <c r="AG1354" s="168">
        <v>1.4025245441795231E-3</v>
      </c>
      <c r="AH1354" s="171" t="s">
        <v>4748</v>
      </c>
      <c r="AI1354" s="171" t="s">
        <v>4748</v>
      </c>
      <c r="AJ1354" s="171">
        <v>2.0199650438483134</v>
      </c>
      <c r="AK1354" s="171" t="s">
        <v>4748</v>
      </c>
      <c r="AL1354" s="171" t="s">
        <v>4748</v>
      </c>
      <c r="AM1354" s="171">
        <v>6.6005227519052525</v>
      </c>
      <c r="AN1354" s="170" t="s">
        <v>4748</v>
      </c>
      <c r="AO1354" s="170">
        <v>18.805837388438608</v>
      </c>
      <c r="AP1354" s="170">
        <v>15.545224605333452</v>
      </c>
      <c r="AQ1354" s="170" t="s">
        <v>4748</v>
      </c>
      <c r="AR1354" s="170">
        <v>15.943878532817928</v>
      </c>
      <c r="AS1354" s="170">
        <v>51.853606434716824</v>
      </c>
      <c r="AT1354" s="6" t="s">
        <v>4748</v>
      </c>
      <c r="AU1354" s="6" t="s">
        <v>4748</v>
      </c>
      <c r="AV1354" s="6" t="s">
        <v>4748</v>
      </c>
    </row>
    <row r="1355" spans="1:48" x14ac:dyDescent="0.25">
      <c r="A1355" s="162">
        <v>1352</v>
      </c>
      <c r="B1355" s="3" t="s">
        <v>3771</v>
      </c>
      <c r="C1355" s="3" t="s">
        <v>2176</v>
      </c>
      <c r="D1355" s="28">
        <v>400</v>
      </c>
      <c r="E1355" s="25">
        <v>0</v>
      </c>
      <c r="F1355" s="25">
        <v>33.333329999999997</v>
      </c>
      <c r="G1355" s="25">
        <v>0</v>
      </c>
      <c r="H1355" s="28">
        <v>3359955600</v>
      </c>
      <c r="I1355" s="51">
        <v>8.3998799999999996</v>
      </c>
      <c r="J1355" s="51">
        <v>49.552520000000001</v>
      </c>
      <c r="K1355" s="28">
        <v>140</v>
      </c>
      <c r="L1355" s="28">
        <v>56000</v>
      </c>
      <c r="M1355" s="51" t="s">
        <v>4942</v>
      </c>
      <c r="N1355" s="51">
        <v>0.18870142568665174</v>
      </c>
      <c r="O1355" s="51" t="s">
        <v>4942</v>
      </c>
      <c r="P1355" s="30" t="s">
        <v>4474</v>
      </c>
      <c r="Q1355" s="27" t="s">
        <v>4510</v>
      </c>
      <c r="R1355" s="30" t="s">
        <v>4511</v>
      </c>
      <c r="S1355" s="27" t="s">
        <v>4314</v>
      </c>
      <c r="T1355" s="30">
        <v>34220.974974999997</v>
      </c>
      <c r="U1355" s="27">
        <v>61.219954499999993</v>
      </c>
      <c r="V1355" s="30" t="s">
        <v>4513</v>
      </c>
      <c r="W1355" s="32" t="s">
        <v>4354</v>
      </c>
      <c r="X1355" s="30" t="s">
        <v>4266</v>
      </c>
      <c r="Y1355" s="32" t="s">
        <v>4352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9">
        <v>5.3525556779256185</v>
      </c>
      <c r="AO1355" s="49">
        <v>-0.97172723579954656</v>
      </c>
      <c r="AP1355" s="49">
        <v>3.4514188004954538</v>
      </c>
      <c r="AQ1355" s="49">
        <v>170.15964171723124</v>
      </c>
      <c r="AR1355" s="49">
        <v>292.2831964580929</v>
      </c>
      <c r="AS1355" s="49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62">
        <v>1353</v>
      </c>
      <c r="B1356" s="3" t="s">
        <v>631</v>
      </c>
      <c r="C1356" s="3" t="s">
        <v>694</v>
      </c>
      <c r="D1356" s="28">
        <v>13100</v>
      </c>
      <c r="E1356" s="25">
        <v>0</v>
      </c>
      <c r="F1356" s="25">
        <v>14.912280000000001</v>
      </c>
      <c r="G1356" s="25">
        <v>22.42991</v>
      </c>
      <c r="H1356" s="28">
        <v>76215799999.999985</v>
      </c>
      <c r="I1356" s="51">
        <v>5.8179999999999996</v>
      </c>
      <c r="J1356" s="51">
        <v>17.966329999999999</v>
      </c>
      <c r="K1356" s="28">
        <v>30</v>
      </c>
      <c r="L1356" s="28">
        <v>397500</v>
      </c>
      <c r="M1356" s="51">
        <v>9.5267612060172233</v>
      </c>
      <c r="N1356" s="51">
        <v>0.89885642563436885</v>
      </c>
      <c r="O1356" s="51" t="s">
        <v>4942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9">
        <v>5.4037567151078552</v>
      </c>
      <c r="AO1356" s="49">
        <v>6.9846410519450615</v>
      </c>
      <c r="AP1356" s="49">
        <v>5.5373321225591905</v>
      </c>
      <c r="AQ1356" s="49">
        <v>97.479480423517629</v>
      </c>
      <c r="AR1356" s="49">
        <v>133.24852252325999</v>
      </c>
      <c r="AS1356" s="49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62">
        <v>1354</v>
      </c>
      <c r="B1357" s="3" t="s">
        <v>3774</v>
      </c>
      <c r="C1357" s="3" t="s">
        <v>2176</v>
      </c>
      <c r="D1357" s="28">
        <v>200</v>
      </c>
      <c r="E1357" s="25">
        <v>-33.333329999999997</v>
      </c>
      <c r="F1357" s="25">
        <v>-33.333329999999997</v>
      </c>
      <c r="G1357" s="25">
        <v>-60</v>
      </c>
      <c r="H1357" s="28">
        <v>2000000000</v>
      </c>
      <c r="I1357" s="51">
        <v>10</v>
      </c>
      <c r="J1357" s="51">
        <v>50.82</v>
      </c>
      <c r="K1357" s="28">
        <v>8560</v>
      </c>
      <c r="L1357" s="28">
        <v>2077500</v>
      </c>
      <c r="M1357" s="51" t="s">
        <v>4942</v>
      </c>
      <c r="N1357" s="51">
        <v>0.26893956280135001</v>
      </c>
      <c r="O1357" s="51" t="s">
        <v>4942</v>
      </c>
      <c r="P1357" s="30" t="s">
        <v>4507</v>
      </c>
      <c r="Q1357" s="27" t="s">
        <v>4748</v>
      </c>
      <c r="R1357" s="30" t="s">
        <v>4748</v>
      </c>
      <c r="S1357" s="27" t="s">
        <v>4275</v>
      </c>
      <c r="T1357" s="30" t="s">
        <v>4748</v>
      </c>
      <c r="U1357" s="27" t="s">
        <v>4748</v>
      </c>
      <c r="V1357" s="30" t="s">
        <v>4748</v>
      </c>
      <c r="W1357" s="32" t="s">
        <v>4748</v>
      </c>
      <c r="X1357" s="30" t="s">
        <v>4275</v>
      </c>
      <c r="Y1357" s="32" t="s">
        <v>4514</v>
      </c>
      <c r="Z1357" s="30" t="s">
        <v>4748</v>
      </c>
      <c r="AA1357" s="32" t="s">
        <v>4748</v>
      </c>
      <c r="AB1357" s="30" t="s">
        <v>4748</v>
      </c>
      <c r="AC1357" s="27" t="s">
        <v>2001</v>
      </c>
      <c r="AD1357" s="30" t="s">
        <v>4748</v>
      </c>
      <c r="AE1357" s="27" t="s">
        <v>2001</v>
      </c>
      <c r="AF1357" s="30" t="s">
        <v>4748</v>
      </c>
      <c r="AG1357" s="27" t="s">
        <v>4748</v>
      </c>
      <c r="AH1357" s="25" t="s">
        <v>4748</v>
      </c>
      <c r="AI1357" s="25" t="s">
        <v>4748</v>
      </c>
      <c r="AJ1357" s="25" t="s">
        <v>4748</v>
      </c>
      <c r="AK1357" s="25" t="s">
        <v>4748</v>
      </c>
      <c r="AL1357" s="25" t="s">
        <v>4748</v>
      </c>
      <c r="AM1357" s="25" t="s">
        <v>4748</v>
      </c>
      <c r="AN1357" s="49" t="s">
        <v>4748</v>
      </c>
      <c r="AO1357" s="49" t="s">
        <v>4748</v>
      </c>
      <c r="AP1357" s="49" t="s">
        <v>4748</v>
      </c>
      <c r="AQ1357" s="49" t="s">
        <v>4748</v>
      </c>
      <c r="AR1357" s="49" t="s">
        <v>4748</v>
      </c>
      <c r="AS1357" s="49" t="s">
        <v>4748</v>
      </c>
      <c r="AT1357" s="28" t="s">
        <v>4748</v>
      </c>
      <c r="AU1357" s="28" t="s">
        <v>4748</v>
      </c>
      <c r="AV1357" s="28" t="s">
        <v>4748</v>
      </c>
    </row>
    <row r="1358" spans="1:48" x14ac:dyDescent="0.25">
      <c r="A1358" s="162">
        <v>1355</v>
      </c>
      <c r="B1358" s="3" t="s">
        <v>632</v>
      </c>
      <c r="C1358" s="3" t="s">
        <v>694</v>
      </c>
      <c r="D1358" s="28">
        <v>8900</v>
      </c>
      <c r="E1358" s="25">
        <v>0</v>
      </c>
      <c r="F1358" s="25">
        <v>-16.822430000000001</v>
      </c>
      <c r="G1358" s="25">
        <v>-21.929819999999999</v>
      </c>
      <c r="H1358" s="28">
        <v>106798122100</v>
      </c>
      <c r="I1358" s="51">
        <v>11.999789999999999</v>
      </c>
      <c r="J1358" s="51">
        <v>77.168760000000006</v>
      </c>
      <c r="K1358" s="28">
        <v>0</v>
      </c>
      <c r="L1358" s="28" t="s">
        <v>4942</v>
      </c>
      <c r="M1358" s="51" t="s">
        <v>4942</v>
      </c>
      <c r="N1358" s="51">
        <v>0.92110194321548344</v>
      </c>
      <c r="O1358" s="51" t="s">
        <v>4942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9">
        <v>10.372714086690992</v>
      </c>
      <c r="AO1358" s="49">
        <v>11.129949397259919</v>
      </c>
      <c r="AP1358" s="49">
        <v>4.0380250234344439</v>
      </c>
      <c r="AQ1358" s="49">
        <v>169.74366426760409</v>
      </c>
      <c r="AR1358" s="49">
        <v>76.105468974237084</v>
      </c>
      <c r="AS1358" s="49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62">
        <v>1356</v>
      </c>
      <c r="B1359" s="3" t="s">
        <v>289</v>
      </c>
      <c r="C1359" s="3" t="s">
        <v>1</v>
      </c>
      <c r="D1359" s="28">
        <v>10600</v>
      </c>
      <c r="E1359" s="25">
        <v>-2.752294</v>
      </c>
      <c r="F1359" s="25">
        <v>3.4146339999999999</v>
      </c>
      <c r="G1359" s="25">
        <v>6</v>
      </c>
      <c r="H1359" s="28">
        <v>399252688800</v>
      </c>
      <c r="I1359" s="51">
        <v>37.665349999999997</v>
      </c>
      <c r="J1359" s="51">
        <v>22.434670000000001</v>
      </c>
      <c r="K1359" s="28">
        <v>1090</v>
      </c>
      <c r="L1359" s="28">
        <v>12003890</v>
      </c>
      <c r="M1359" s="51">
        <v>11.770030233843217</v>
      </c>
      <c r="N1359" s="51">
        <v>0.81842753900465326</v>
      </c>
      <c r="O1359" s="51">
        <v>0.34478360000000002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9">
        <v>24.537155090330064</v>
      </c>
      <c r="AO1359" s="49">
        <v>24.079886155881603</v>
      </c>
      <c r="AP1359" s="49">
        <v>23.71904491964758</v>
      </c>
      <c r="AQ1359" s="49">
        <v>0</v>
      </c>
      <c r="AR1359" s="49">
        <v>0</v>
      </c>
      <c r="AS1359" s="49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62">
        <v>1357</v>
      </c>
      <c r="B1360" s="3" t="s">
        <v>633</v>
      </c>
      <c r="C1360" s="3" t="s">
        <v>694</v>
      </c>
      <c r="D1360" s="6">
        <v>2200</v>
      </c>
      <c r="E1360" s="171">
        <v>4.7619049999999996</v>
      </c>
      <c r="F1360" s="171">
        <v>15.78947</v>
      </c>
      <c r="G1360" s="171">
        <v>-4.3478260000000004</v>
      </c>
      <c r="H1360" s="6">
        <v>10298864399.999998</v>
      </c>
      <c r="I1360" s="154">
        <v>4.6812999999999994</v>
      </c>
      <c r="J1360" s="154">
        <v>84.104969999999994</v>
      </c>
      <c r="K1360" s="6">
        <v>33765</v>
      </c>
      <c r="L1360" s="6">
        <v>71940000</v>
      </c>
      <c r="M1360" s="154" t="s">
        <v>4942</v>
      </c>
      <c r="N1360" s="154">
        <v>0.20232200024343014</v>
      </c>
      <c r="O1360" s="154">
        <v>0.6473913</v>
      </c>
      <c r="P1360" s="172">
        <v>95081.880067999999</v>
      </c>
      <c r="Q1360" s="168">
        <v>0.33708644803036991</v>
      </c>
      <c r="R1360" s="172">
        <v>99791.898935999998</v>
      </c>
      <c r="S1360" s="168">
        <v>4.9536450737317272E-2</v>
      </c>
      <c r="T1360" s="172">
        <v>89279.687239000006</v>
      </c>
      <c r="U1360" s="168">
        <v>-0.10534133340564886</v>
      </c>
      <c r="V1360" s="172">
        <v>5593.256754</v>
      </c>
      <c r="W1360" s="173">
        <v>1.7719557834541448</v>
      </c>
      <c r="X1360" s="172">
        <v>829.41359499999999</v>
      </c>
      <c r="Y1360" s="173">
        <v>-0.85171186815144018</v>
      </c>
      <c r="Z1360" s="172">
        <v>883.64567399999999</v>
      </c>
      <c r="AA1360" s="173">
        <v>6.5386050249152228E-2</v>
      </c>
      <c r="AB1360" s="172">
        <v>3826.8825675198582</v>
      </c>
      <c r="AC1360" s="168">
        <v>1.8296730773077958</v>
      </c>
      <c r="AD1360" s="172">
        <v>177.40511915269195</v>
      </c>
      <c r="AE1360" s="168">
        <v>-0.95364239272498363</v>
      </c>
      <c r="AF1360" s="172">
        <v>188.34951456310679</v>
      </c>
      <c r="AG1360" s="168">
        <v>6.1691542288557298E-2</v>
      </c>
      <c r="AH1360" s="171">
        <v>6.6706584255903127</v>
      </c>
      <c r="AI1360" s="171">
        <v>0.65044295214804371</v>
      </c>
      <c r="AJ1360" s="171">
        <v>0.66156292013967233</v>
      </c>
      <c r="AK1360" s="171">
        <v>17.244656100262652</v>
      </c>
      <c r="AL1360" s="171">
        <v>1.6666278885144388</v>
      </c>
      <c r="AM1360" s="171">
        <v>1.7544267179608659</v>
      </c>
      <c r="AN1360" s="170">
        <v>18.240085700447594</v>
      </c>
      <c r="AO1360" s="170">
        <v>16.058117671733243</v>
      </c>
      <c r="AP1360" s="170">
        <v>14.831465860260916</v>
      </c>
      <c r="AQ1360" s="170">
        <v>69.974911145746916</v>
      </c>
      <c r="AR1360" s="170">
        <v>107.52815654573276</v>
      </c>
      <c r="AS1360" s="170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62">
        <v>1358</v>
      </c>
      <c r="B1361" s="3" t="s">
        <v>3777</v>
      </c>
      <c r="C1361" s="3" t="s">
        <v>2176</v>
      </c>
      <c r="D1361" s="28">
        <v>43200</v>
      </c>
      <c r="E1361" s="25">
        <v>-4.6357619999999997</v>
      </c>
      <c r="F1361" s="25">
        <v>6.142506</v>
      </c>
      <c r="G1361" s="25">
        <v>15.2</v>
      </c>
      <c r="H1361" s="28">
        <v>691200000000</v>
      </c>
      <c r="I1361" s="51">
        <v>16</v>
      </c>
      <c r="J1361" s="51">
        <v>94.4375</v>
      </c>
      <c r="K1361" s="28">
        <v>1800</v>
      </c>
      <c r="L1361" s="28">
        <v>81011500</v>
      </c>
      <c r="M1361" s="51">
        <v>7.9077429983525533</v>
      </c>
      <c r="N1361" s="51">
        <v>2.0225084047366804</v>
      </c>
      <c r="O1361" s="51" t="s">
        <v>4942</v>
      </c>
      <c r="P1361" s="30" t="s">
        <v>4748</v>
      </c>
      <c r="Q1361" s="27" t="s">
        <v>4748</v>
      </c>
      <c r="R1361" s="30" t="s">
        <v>4515</v>
      </c>
      <c r="S1361" s="27" t="s">
        <v>4748</v>
      </c>
      <c r="T1361" s="30">
        <v>575740.12682300003</v>
      </c>
      <c r="U1361" s="27">
        <v>1125.693007481409</v>
      </c>
      <c r="V1361" s="30" t="s">
        <v>4748</v>
      </c>
      <c r="W1361" s="32" t="s">
        <v>4516</v>
      </c>
      <c r="X1361" s="30" t="s">
        <v>4748</v>
      </c>
      <c r="Y1361" s="32" t="s">
        <v>4748</v>
      </c>
      <c r="Z1361" s="30">
        <v>102772.363702</v>
      </c>
      <c r="AA1361" s="32" t="s">
        <v>4748</v>
      </c>
      <c r="AB1361" s="30" t="s">
        <v>4748</v>
      </c>
      <c r="AC1361" s="27" t="s">
        <v>2001</v>
      </c>
      <c r="AD1361" s="30">
        <v>11346.931307000001</v>
      </c>
      <c r="AE1361" s="27" t="s">
        <v>2001</v>
      </c>
      <c r="AF1361" s="30">
        <v>12847</v>
      </c>
      <c r="AG1361" s="27">
        <v>0.13220038549758351</v>
      </c>
      <c r="AH1361" s="25" t="s">
        <v>4748</v>
      </c>
      <c r="AI1361" s="25" t="s">
        <v>4748</v>
      </c>
      <c r="AJ1361" s="25">
        <v>18.554018915955648</v>
      </c>
      <c r="AK1361" s="25" t="s">
        <v>4748</v>
      </c>
      <c r="AL1361" s="25" t="s">
        <v>4748</v>
      </c>
      <c r="AM1361" s="25">
        <v>39.506589516684102</v>
      </c>
      <c r="AN1361" s="49" t="s">
        <v>4748</v>
      </c>
      <c r="AO1361" s="49">
        <v>25.806626263520283</v>
      </c>
      <c r="AP1361" s="49">
        <v>24.988969370069714</v>
      </c>
      <c r="AQ1361" s="49" t="s">
        <v>4748</v>
      </c>
      <c r="AR1361" s="49">
        <v>40.131964268116633</v>
      </c>
      <c r="AS1361" s="49">
        <v>55.394532413081997</v>
      </c>
      <c r="AT1361" s="28" t="s">
        <v>4748</v>
      </c>
      <c r="AU1361" s="28" t="s">
        <v>4748</v>
      </c>
      <c r="AV1361" s="28">
        <v>5000</v>
      </c>
    </row>
    <row r="1362" spans="1:48" x14ac:dyDescent="0.25">
      <c r="A1362" s="162">
        <v>1359</v>
      </c>
      <c r="B1362" s="3" t="s">
        <v>634</v>
      </c>
      <c r="C1362" s="3" t="s">
        <v>694</v>
      </c>
      <c r="D1362" s="28">
        <v>20000</v>
      </c>
      <c r="E1362" s="25">
        <v>1.0101009999999999</v>
      </c>
      <c r="F1362" s="25">
        <v>5.2631579999999998</v>
      </c>
      <c r="G1362" s="25">
        <v>-20</v>
      </c>
      <c r="H1362" s="28">
        <v>149999199999.99997</v>
      </c>
      <c r="I1362" s="51">
        <v>7.4999599999999997</v>
      </c>
      <c r="J1362" s="51">
        <v>13.85149</v>
      </c>
      <c r="K1362" s="28">
        <v>182</v>
      </c>
      <c r="L1362" s="28">
        <v>3409000</v>
      </c>
      <c r="M1362" s="51">
        <v>5.1994732183865739</v>
      </c>
      <c r="N1362" s="51">
        <v>1.2578352618128428</v>
      </c>
      <c r="O1362" s="51">
        <v>0.36853999999999998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9">
        <v>10.744012780696821</v>
      </c>
      <c r="AO1362" s="49">
        <v>11.157250529624353</v>
      </c>
      <c r="AP1362" s="49">
        <v>10.534014870159247</v>
      </c>
      <c r="AQ1362" s="49">
        <v>102.29426367800521</v>
      </c>
      <c r="AR1362" s="49">
        <v>158.67122021336655</v>
      </c>
      <c r="AS1362" s="49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62">
        <v>1360</v>
      </c>
      <c r="B1363" s="3" t="s">
        <v>3780</v>
      </c>
      <c r="C1363" s="3" t="s">
        <v>2176</v>
      </c>
      <c r="D1363" s="28" t="s">
        <v>4942</v>
      </c>
      <c r="E1363" s="25" t="s">
        <v>4942</v>
      </c>
      <c r="F1363" s="25" t="s">
        <v>4942</v>
      </c>
      <c r="G1363" s="25" t="s">
        <v>4942</v>
      </c>
      <c r="H1363" s="28" t="s">
        <v>4942</v>
      </c>
      <c r="I1363" s="51">
        <v>8.6</v>
      </c>
      <c r="J1363" s="51">
        <v>100</v>
      </c>
      <c r="K1363" s="28" t="s">
        <v>4942</v>
      </c>
      <c r="L1363" s="28" t="s">
        <v>4942</v>
      </c>
      <c r="M1363" s="51" t="s">
        <v>4942</v>
      </c>
      <c r="N1363" s="51" t="s">
        <v>4942</v>
      </c>
      <c r="O1363" s="51" t="s">
        <v>4942</v>
      </c>
      <c r="P1363" s="30" t="s">
        <v>4748</v>
      </c>
      <c r="Q1363" s="27" t="s">
        <v>4517</v>
      </c>
      <c r="R1363" s="30" t="s">
        <v>4748</v>
      </c>
      <c r="S1363" s="27" t="s">
        <v>4748</v>
      </c>
      <c r="T1363" s="30">
        <v>187029.14575699999</v>
      </c>
      <c r="U1363" s="27" t="s">
        <v>4748</v>
      </c>
      <c r="V1363" s="30" t="s">
        <v>4518</v>
      </c>
      <c r="W1363" s="32" t="s">
        <v>4748</v>
      </c>
      <c r="X1363" s="30" t="s">
        <v>4748</v>
      </c>
      <c r="Y1363" s="32" t="s">
        <v>4748</v>
      </c>
      <c r="Z1363" s="30">
        <v>5158.36499</v>
      </c>
      <c r="AA1363" s="32" t="s">
        <v>4748</v>
      </c>
      <c r="AB1363" s="30" t="s">
        <v>4748</v>
      </c>
      <c r="AC1363" s="27" t="s">
        <v>2001</v>
      </c>
      <c r="AD1363" s="30" t="s">
        <v>4748</v>
      </c>
      <c r="AE1363" s="27" t="s">
        <v>2001</v>
      </c>
      <c r="AF1363" s="30">
        <v>599.80988300000001</v>
      </c>
      <c r="AG1363" s="27" t="s">
        <v>4748</v>
      </c>
      <c r="AH1363" s="25" t="s">
        <v>4748</v>
      </c>
      <c r="AI1363" s="25" t="s">
        <v>4748</v>
      </c>
      <c r="AJ1363" s="25" t="s">
        <v>4748</v>
      </c>
      <c r="AK1363" s="25" t="s">
        <v>4748</v>
      </c>
      <c r="AL1363" s="25" t="s">
        <v>4748</v>
      </c>
      <c r="AM1363" s="25" t="s">
        <v>4748</v>
      </c>
      <c r="AN1363" s="49">
        <v>8.7418358057170469</v>
      </c>
      <c r="AO1363" s="49" t="s">
        <v>4748</v>
      </c>
      <c r="AP1363" s="49">
        <v>13.954688002430316</v>
      </c>
      <c r="AQ1363" s="49">
        <v>10.255523180734533</v>
      </c>
      <c r="AR1363" s="49" t="s">
        <v>4748</v>
      </c>
      <c r="AS1363" s="49">
        <v>22.514962326652753</v>
      </c>
      <c r="AT1363" s="28" t="s">
        <v>4748</v>
      </c>
      <c r="AU1363" s="28" t="s">
        <v>4748</v>
      </c>
      <c r="AV1363" s="28" t="s">
        <v>4748</v>
      </c>
    </row>
    <row r="1364" spans="1:48" x14ac:dyDescent="0.25">
      <c r="A1364" s="162">
        <v>1361</v>
      </c>
      <c r="B1364" s="3" t="s">
        <v>635</v>
      </c>
      <c r="C1364" s="3" t="s">
        <v>2176</v>
      </c>
      <c r="D1364" s="28">
        <v>30800</v>
      </c>
      <c r="E1364" s="25">
        <v>0</v>
      </c>
      <c r="F1364" s="25">
        <v>60.416670000000003</v>
      </c>
      <c r="G1364" s="25">
        <v>23.694780000000002</v>
      </c>
      <c r="H1364" s="28">
        <v>89320000000</v>
      </c>
      <c r="I1364" s="51">
        <v>2.9</v>
      </c>
      <c r="J1364" s="51">
        <v>70.127579999999995</v>
      </c>
      <c r="K1364" s="28">
        <v>0</v>
      </c>
      <c r="L1364" s="28" t="s">
        <v>4942</v>
      </c>
      <c r="M1364" s="51">
        <v>440.24841331184285</v>
      </c>
      <c r="N1364" s="51">
        <v>6.0468446111193481</v>
      </c>
      <c r="O1364" s="51" t="s">
        <v>4942</v>
      </c>
      <c r="P1364" s="30" t="s">
        <v>4520</v>
      </c>
      <c r="Q1364" s="27" t="s">
        <v>4521</v>
      </c>
      <c r="R1364" s="30" t="s">
        <v>4522</v>
      </c>
      <c r="S1364" s="27" t="s">
        <v>4523</v>
      </c>
      <c r="T1364" s="30">
        <v>60669.421956999999</v>
      </c>
      <c r="U1364" s="27">
        <v>59.851977890672018</v>
      </c>
      <c r="V1364" s="30" t="s">
        <v>4525</v>
      </c>
      <c r="W1364" s="32" t="s">
        <v>4526</v>
      </c>
      <c r="X1364" s="30" t="s">
        <v>4527</v>
      </c>
      <c r="Y1364" s="32" t="s">
        <v>4528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9">
        <v>10.691551810552868</v>
      </c>
      <c r="AO1364" s="49">
        <v>10.202044935753751</v>
      </c>
      <c r="AP1364" s="49">
        <v>24.61814231819417</v>
      </c>
      <c r="AQ1364" s="49">
        <v>0</v>
      </c>
      <c r="AR1364" s="49">
        <v>0</v>
      </c>
      <c r="AS1364" s="49">
        <v>0</v>
      </c>
      <c r="AT1364" s="28">
        <v>0</v>
      </c>
      <c r="AU1364" s="28" t="s">
        <v>4748</v>
      </c>
      <c r="AV1364" s="28">
        <v>0</v>
      </c>
    </row>
    <row r="1365" spans="1:48" x14ac:dyDescent="0.25">
      <c r="A1365" s="162">
        <v>1362</v>
      </c>
      <c r="B1365" s="3" t="s">
        <v>636</v>
      </c>
      <c r="C1365" s="3" t="s">
        <v>694</v>
      </c>
      <c r="D1365" s="28">
        <v>14000</v>
      </c>
      <c r="E1365" s="25">
        <v>-3.4482759999999999</v>
      </c>
      <c r="F1365" s="25">
        <v>7.6923079999999997</v>
      </c>
      <c r="G1365" s="25">
        <v>-2.7777780000000001</v>
      </c>
      <c r="H1365" s="28">
        <v>168000000000</v>
      </c>
      <c r="I1365" s="51">
        <v>12</v>
      </c>
      <c r="J1365" s="51">
        <v>84.696659999999994</v>
      </c>
      <c r="K1365" s="28">
        <v>995</v>
      </c>
      <c r="L1365" s="28">
        <v>14425000</v>
      </c>
      <c r="M1365" s="51">
        <v>9.5220516753392221</v>
      </c>
      <c r="N1365" s="51">
        <v>0.73989775005539538</v>
      </c>
      <c r="O1365" s="51" t="s">
        <v>4942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9">
        <v>6.7948420824457951</v>
      </c>
      <c r="AO1365" s="49">
        <v>7.3278228166709365</v>
      </c>
      <c r="AP1365" s="49">
        <v>10.108012105611285</v>
      </c>
      <c r="AQ1365" s="49">
        <v>0</v>
      </c>
      <c r="AR1365" s="49">
        <v>40.745989555388419</v>
      </c>
      <c r="AS1365" s="49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62">
        <v>1363</v>
      </c>
      <c r="B1366" s="3" t="s">
        <v>637</v>
      </c>
      <c r="C1366" s="3" t="s">
        <v>694</v>
      </c>
      <c r="D1366" s="6">
        <v>14000</v>
      </c>
      <c r="E1366" s="171">
        <v>5.2631579999999998</v>
      </c>
      <c r="F1366" s="171">
        <v>12</v>
      </c>
      <c r="G1366" s="171">
        <v>2.189781</v>
      </c>
      <c r="H1366" s="6">
        <v>210000000000</v>
      </c>
      <c r="I1366" s="154">
        <v>15</v>
      </c>
      <c r="J1366" s="154">
        <v>24.97542</v>
      </c>
      <c r="K1366" s="6">
        <v>342.55</v>
      </c>
      <c r="L1366" s="6">
        <v>4775000</v>
      </c>
      <c r="M1366" s="154">
        <v>11.938777654833192</v>
      </c>
      <c r="N1366" s="154">
        <v>0.76903480691938275</v>
      </c>
      <c r="O1366" s="154">
        <v>0.53958379999999995</v>
      </c>
      <c r="P1366" s="172">
        <v>673198.39289100002</v>
      </c>
      <c r="Q1366" s="168">
        <v>0.11075737677426267</v>
      </c>
      <c r="R1366" s="172">
        <v>1043089.843441</v>
      </c>
      <c r="S1366" s="168">
        <v>0.54945385261769397</v>
      </c>
      <c r="T1366" s="172">
        <v>2096870.6032499999</v>
      </c>
      <c r="U1366" s="168">
        <v>1.0102492766421081</v>
      </c>
      <c r="V1366" s="172">
        <v>14757.675818</v>
      </c>
      <c r="W1366" s="173">
        <v>-0.13931746708741288</v>
      </c>
      <c r="X1366" s="172">
        <v>29327.920335999999</v>
      </c>
      <c r="Y1366" s="173">
        <v>0.98729940254065007</v>
      </c>
      <c r="Z1366" s="172">
        <v>29996.533194</v>
      </c>
      <c r="AA1366" s="173">
        <v>2.2797827133323144E-2</v>
      </c>
      <c r="AB1366" s="172">
        <v>995.2</v>
      </c>
      <c r="AC1366" s="168">
        <v>-0.13910034602076116</v>
      </c>
      <c r="AD1366" s="172">
        <v>1969</v>
      </c>
      <c r="AE1366" s="168">
        <v>0.97849678456591627</v>
      </c>
      <c r="AF1366" s="172">
        <v>2000</v>
      </c>
      <c r="AG1366" s="168">
        <v>1.5744032503809041E-2</v>
      </c>
      <c r="AH1366" s="171">
        <v>0.92931458261423772</v>
      </c>
      <c r="AI1366" s="171">
        <v>1.4293720847600258</v>
      </c>
      <c r="AJ1366" s="171">
        <v>1.2501206246876135</v>
      </c>
      <c r="AK1366" s="171">
        <v>5.4227142895129674</v>
      </c>
      <c r="AL1366" s="171">
        <v>10.512482451038791</v>
      </c>
      <c r="AM1366" s="171">
        <v>10.248806976161527</v>
      </c>
      <c r="AN1366" s="170">
        <v>10.267339517281259</v>
      </c>
      <c r="AO1366" s="170">
        <v>13.759741097327471</v>
      </c>
      <c r="AP1366" s="170">
        <v>11.250483806981659</v>
      </c>
      <c r="AQ1366" s="170">
        <v>103.96376456771672</v>
      </c>
      <c r="AR1366" s="170">
        <v>129.2122920328334</v>
      </c>
      <c r="AS1366" s="170">
        <v>166.44600641970294</v>
      </c>
      <c r="AT1366" s="6">
        <v>960</v>
      </c>
      <c r="AU1366" s="6">
        <v>1000</v>
      </c>
      <c r="AV1366" s="6">
        <v>1000</v>
      </c>
    </row>
    <row r="1367" spans="1:48" x14ac:dyDescent="0.25">
      <c r="A1367" s="162">
        <v>1364</v>
      </c>
      <c r="B1367" s="3" t="s">
        <v>638</v>
      </c>
      <c r="C1367" s="3" t="s">
        <v>694</v>
      </c>
      <c r="D1367" s="6">
        <v>23200</v>
      </c>
      <c r="E1367" s="171">
        <v>0</v>
      </c>
      <c r="F1367" s="171">
        <v>2.2026430000000001</v>
      </c>
      <c r="G1367" s="171">
        <v>24.064170000000001</v>
      </c>
      <c r="H1367" s="6">
        <v>658403495200</v>
      </c>
      <c r="I1367" s="154">
        <v>28.379459999999998</v>
      </c>
      <c r="J1367" s="154">
        <v>85.159869999999998</v>
      </c>
      <c r="K1367" s="6">
        <v>243912.3</v>
      </c>
      <c r="L1367" s="6">
        <v>5260904000</v>
      </c>
      <c r="M1367" s="154">
        <v>27.739871469266472</v>
      </c>
      <c r="N1367" s="154">
        <v>1.8137630408902683</v>
      </c>
      <c r="O1367" s="154">
        <v>0.49897619999999998</v>
      </c>
      <c r="P1367" s="172">
        <v>477036.79777200002</v>
      </c>
      <c r="Q1367" s="168">
        <v>-5.8778419090945611E-2</v>
      </c>
      <c r="R1367" s="172">
        <v>557042.07160300005</v>
      </c>
      <c r="S1367" s="168">
        <v>0.16771300286406543</v>
      </c>
      <c r="T1367" s="172">
        <v>542239.00251000002</v>
      </c>
      <c r="U1367" s="168">
        <v>-2.6574418428398475E-2</v>
      </c>
      <c r="V1367" s="172">
        <v>42964.724306999997</v>
      </c>
      <c r="W1367" s="173">
        <v>1.4445287786144059</v>
      </c>
      <c r="X1367" s="172">
        <v>75304.271808000005</v>
      </c>
      <c r="Y1367" s="173">
        <v>0.75269998871448851</v>
      </c>
      <c r="Z1367" s="172">
        <v>43500.689663999998</v>
      </c>
      <c r="AA1367" s="173">
        <v>-0.42233436935806518</v>
      </c>
      <c r="AB1367" s="172">
        <v>3021.1705010570822</v>
      </c>
      <c r="AC1367" s="168">
        <v>3.8386466602708804</v>
      </c>
      <c r="AD1367" s="172">
        <v>2653.4883720930234</v>
      </c>
      <c r="AE1367" s="168">
        <v>-0.12170187973019397</v>
      </c>
      <c r="AF1367" s="172">
        <v>1533</v>
      </c>
      <c r="AG1367" s="168">
        <v>-0.42226993865030676</v>
      </c>
      <c r="AH1367" s="171">
        <v>3.396334651669358</v>
      </c>
      <c r="AI1367" s="171">
        <v>6.3108261629939557</v>
      </c>
      <c r="AJ1367" s="171">
        <v>4.4855120875474617</v>
      </c>
      <c r="AK1367" s="171">
        <v>18.885394742658615</v>
      </c>
      <c r="AL1367" s="171">
        <v>27.870149355337887</v>
      </c>
      <c r="AM1367" s="171">
        <v>13.839038434061163</v>
      </c>
      <c r="AN1367" s="170">
        <v>18.187293653280612</v>
      </c>
      <c r="AO1367" s="170">
        <v>22.204001590772105</v>
      </c>
      <c r="AP1367" s="170">
        <v>15.585654761424406</v>
      </c>
      <c r="AQ1367" s="170">
        <v>12.99084259156362</v>
      </c>
      <c r="AR1367" s="170">
        <v>34.595545638573824</v>
      </c>
      <c r="AS1367" s="170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62">
        <v>1365</v>
      </c>
      <c r="B1368" s="3" t="s">
        <v>3783</v>
      </c>
      <c r="C1368" s="3" t="s">
        <v>2176</v>
      </c>
      <c r="D1368" s="28" t="s">
        <v>4942</v>
      </c>
      <c r="E1368" s="25" t="s">
        <v>4942</v>
      </c>
      <c r="F1368" s="25" t="s">
        <v>4942</v>
      </c>
      <c r="G1368" s="25" t="s">
        <v>4942</v>
      </c>
      <c r="H1368" s="28" t="s">
        <v>4942</v>
      </c>
      <c r="I1368" s="51">
        <v>5</v>
      </c>
      <c r="J1368" s="51">
        <v>79.776820000000001</v>
      </c>
      <c r="K1368" s="28">
        <v>0</v>
      </c>
      <c r="L1368" s="28" t="s">
        <v>4942</v>
      </c>
      <c r="M1368" s="51" t="s">
        <v>4942</v>
      </c>
      <c r="N1368" s="51" t="s">
        <v>4942</v>
      </c>
      <c r="O1368" s="51" t="s">
        <v>4942</v>
      </c>
      <c r="P1368" s="30" t="s">
        <v>4529</v>
      </c>
      <c r="Q1368" s="27" t="s">
        <v>4530</v>
      </c>
      <c r="R1368" s="30" t="s">
        <v>4531</v>
      </c>
      <c r="S1368" s="27" t="s">
        <v>4532</v>
      </c>
      <c r="T1368" s="30">
        <v>14389.840459999999</v>
      </c>
      <c r="U1368" s="27">
        <v>116.94951196721311</v>
      </c>
      <c r="V1368" s="30" t="s">
        <v>4268</v>
      </c>
      <c r="W1368" s="32" t="s">
        <v>4338</v>
      </c>
      <c r="X1368" s="30" t="s">
        <v>4449</v>
      </c>
      <c r="Y1368" s="32" t="s">
        <v>4533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4748</v>
      </c>
      <c r="AM1368" s="25" t="s">
        <v>4748</v>
      </c>
      <c r="AN1368" s="49">
        <v>-6.0018386443428939</v>
      </c>
      <c r="AO1368" s="49">
        <v>-27.273398813591101</v>
      </c>
      <c r="AP1368" s="49">
        <v>-282.14410355596124</v>
      </c>
      <c r="AQ1368" s="49">
        <v>2366.8946351450736</v>
      </c>
      <c r="AR1368" s="49" t="s">
        <v>4748</v>
      </c>
      <c r="AS1368" s="49" t="s">
        <v>4748</v>
      </c>
      <c r="AT1368" s="28">
        <v>0</v>
      </c>
      <c r="AU1368" s="28">
        <v>0</v>
      </c>
      <c r="AV1368" s="28">
        <v>0</v>
      </c>
    </row>
    <row r="1369" spans="1:48" x14ac:dyDescent="0.25">
      <c r="A1369" s="162">
        <v>1366</v>
      </c>
      <c r="B1369" s="3" t="s">
        <v>639</v>
      </c>
      <c r="C1369" s="3" t="s">
        <v>694</v>
      </c>
      <c r="D1369" s="28">
        <v>9200</v>
      </c>
      <c r="E1369" s="25">
        <v>2.2222219999999999</v>
      </c>
      <c r="F1369" s="25">
        <v>15</v>
      </c>
      <c r="G1369" s="25">
        <v>19.480519999999999</v>
      </c>
      <c r="H1369" s="28">
        <v>73600000000</v>
      </c>
      <c r="I1369" s="51">
        <v>8</v>
      </c>
      <c r="J1369" s="51">
        <v>43.57714</v>
      </c>
      <c r="K1369" s="28">
        <v>1400</v>
      </c>
      <c r="L1369" s="28">
        <v>12710000</v>
      </c>
      <c r="M1369" s="51">
        <v>9.4706925271173255</v>
      </c>
      <c r="N1369" s="51">
        <v>0.69413759111906392</v>
      </c>
      <c r="O1369" s="51" t="s">
        <v>4942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9">
        <v>4.3250660540206542</v>
      </c>
      <c r="AO1369" s="49">
        <v>4.4265737411748436</v>
      </c>
      <c r="AP1369" s="49">
        <v>4.5765708812149475</v>
      </c>
      <c r="AQ1369" s="49">
        <v>118.05122138720631</v>
      </c>
      <c r="AR1369" s="49">
        <v>156.33805300783879</v>
      </c>
      <c r="AS1369" s="49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62">
        <v>1367</v>
      </c>
      <c r="B1370" s="3" t="s">
        <v>640</v>
      </c>
      <c r="C1370" s="3" t="s">
        <v>694</v>
      </c>
      <c r="D1370" s="28">
        <v>7900</v>
      </c>
      <c r="E1370" s="25">
        <v>-1.25</v>
      </c>
      <c r="F1370" s="25">
        <v>-14.13043</v>
      </c>
      <c r="G1370" s="25">
        <v>-53.254440000000002</v>
      </c>
      <c r="H1370" s="28">
        <v>173794786000</v>
      </c>
      <c r="I1370" s="51">
        <v>21.99934</v>
      </c>
      <c r="J1370" s="51">
        <v>77.01867</v>
      </c>
      <c r="K1370" s="28">
        <v>45290</v>
      </c>
      <c r="L1370" s="28">
        <v>355878000</v>
      </c>
      <c r="M1370" s="51">
        <v>7.4178403755868541</v>
      </c>
      <c r="N1370" s="51">
        <v>0.68679878312284492</v>
      </c>
      <c r="O1370" s="51">
        <v>0.82647420000000005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9">
        <v>10.136502553072081</v>
      </c>
      <c r="AO1370" s="49">
        <v>21.291737395229614</v>
      </c>
      <c r="AP1370" s="49">
        <v>11.270869541885098</v>
      </c>
      <c r="AQ1370" s="49">
        <v>26.745235665700235</v>
      </c>
      <c r="AR1370" s="49">
        <v>22.247725706786323</v>
      </c>
      <c r="AS1370" s="49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62">
        <v>1368</v>
      </c>
      <c r="B1371" s="3" t="s">
        <v>641</v>
      </c>
      <c r="C1371" s="3" t="s">
        <v>694</v>
      </c>
      <c r="D1371" s="6">
        <v>9900</v>
      </c>
      <c r="E1371" s="171">
        <v>-29.787230000000001</v>
      </c>
      <c r="F1371" s="171">
        <v>-25</v>
      </c>
      <c r="G1371" s="171">
        <v>-2.941176</v>
      </c>
      <c r="H1371" s="6">
        <v>115782480000</v>
      </c>
      <c r="I1371" s="154">
        <v>11.6952</v>
      </c>
      <c r="J1371" s="154">
        <v>36.003790000000002</v>
      </c>
      <c r="K1371" s="6">
        <v>240</v>
      </c>
      <c r="L1371" s="6">
        <v>2745000</v>
      </c>
      <c r="M1371" s="154">
        <v>13.52805665452834</v>
      </c>
      <c r="N1371" s="154">
        <v>0.66210980637610672</v>
      </c>
      <c r="O1371" s="154" t="s">
        <v>4942</v>
      </c>
      <c r="P1371" s="172">
        <v>755092.56689799996</v>
      </c>
      <c r="Q1371" s="168">
        <v>5.4287418408735189E-2</v>
      </c>
      <c r="R1371" s="172">
        <v>848713.71099699999</v>
      </c>
      <c r="S1371" s="168">
        <v>0.12398631400068671</v>
      </c>
      <c r="T1371" s="172">
        <v>1063354.273631</v>
      </c>
      <c r="U1371" s="168">
        <v>0.25290101933413761</v>
      </c>
      <c r="V1371" s="172">
        <v>11077.106299999999</v>
      </c>
      <c r="W1371" s="173">
        <v>0.35661777519664417</v>
      </c>
      <c r="X1371" s="172">
        <v>13876.666923999999</v>
      </c>
      <c r="Y1371" s="173">
        <v>0.25273393142394962</v>
      </c>
      <c r="Z1371" s="172">
        <v>12607.920571000001</v>
      </c>
      <c r="AA1371" s="173">
        <v>-9.1430194292959066E-2</v>
      </c>
      <c r="AB1371" s="172">
        <v>947</v>
      </c>
      <c r="AC1371" s="168">
        <v>0.35673352435530092</v>
      </c>
      <c r="AD1371" s="172">
        <v>1187</v>
      </c>
      <c r="AE1371" s="168">
        <v>0.25343189017951429</v>
      </c>
      <c r="AF1371" s="172">
        <v>1078</v>
      </c>
      <c r="AG1371" s="168">
        <v>-9.182813816343724E-2</v>
      </c>
      <c r="AH1371" s="171">
        <v>0.7604738759489984</v>
      </c>
      <c r="AI1371" s="171">
        <v>1.0238786731493521</v>
      </c>
      <c r="AJ1371" s="171">
        <v>0.82402126098677619</v>
      </c>
      <c r="AK1371" s="171">
        <v>5.8833163166130387</v>
      </c>
      <c r="AL1371" s="171">
        <v>7.2582963125998043</v>
      </c>
      <c r="AM1371" s="171">
        <v>6.6019922071813415</v>
      </c>
      <c r="AN1371" s="170">
        <v>7.9310782193264151</v>
      </c>
      <c r="AO1371" s="170">
        <v>6.8776807478966635</v>
      </c>
      <c r="AP1371" s="170">
        <v>6.7107290198151315</v>
      </c>
      <c r="AQ1371" s="170">
        <v>126.87535089247093</v>
      </c>
      <c r="AR1371" s="170">
        <v>186.00286342744187</v>
      </c>
      <c r="AS1371" s="170">
        <v>217.19356535494708</v>
      </c>
      <c r="AT1371" s="6">
        <v>1000</v>
      </c>
      <c r="AU1371" s="6">
        <v>1000</v>
      </c>
      <c r="AV1371" s="6">
        <v>1000</v>
      </c>
    </row>
    <row r="1372" spans="1:48" x14ac:dyDescent="0.25">
      <c r="A1372" s="162">
        <v>1369</v>
      </c>
      <c r="B1372" s="3" t="s">
        <v>3786</v>
      </c>
      <c r="C1372" s="3" t="s">
        <v>2176</v>
      </c>
      <c r="D1372" s="28">
        <v>13300</v>
      </c>
      <c r="E1372" s="25">
        <v>0</v>
      </c>
      <c r="F1372" s="25">
        <v>9.0163930000000008</v>
      </c>
      <c r="G1372" s="25">
        <v>-1.481481</v>
      </c>
      <c r="H1372" s="28">
        <v>201991382600</v>
      </c>
      <c r="I1372" s="51">
        <v>15.18732</v>
      </c>
      <c r="J1372" s="51">
        <v>27.523060000000001</v>
      </c>
      <c r="K1372" s="28">
        <v>4715</v>
      </c>
      <c r="L1372" s="28">
        <v>62007500</v>
      </c>
      <c r="M1372" s="51">
        <v>6.2943681968764791</v>
      </c>
      <c r="N1372" s="51">
        <v>0.80853660473599831</v>
      </c>
      <c r="O1372" s="51">
        <v>0.80566170000000004</v>
      </c>
      <c r="P1372" s="30" t="s">
        <v>4534</v>
      </c>
      <c r="Q1372" s="27" t="s">
        <v>4360</v>
      </c>
      <c r="R1372" s="30" t="s">
        <v>4349</v>
      </c>
      <c r="S1372" s="27" t="s">
        <v>4324</v>
      </c>
      <c r="T1372" s="30">
        <v>1894196.501993</v>
      </c>
      <c r="U1372" s="27">
        <v>13433.017744631206</v>
      </c>
      <c r="V1372" s="30" t="s">
        <v>4367</v>
      </c>
      <c r="W1372" s="32" t="s">
        <v>4535</v>
      </c>
      <c r="X1372" s="30" t="s">
        <v>4269</v>
      </c>
      <c r="Y1372" s="32" t="s">
        <v>4536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9">
        <v>7.1137026577708262</v>
      </c>
      <c r="AO1372" s="49">
        <v>5.0909019763079151</v>
      </c>
      <c r="AP1372" s="49">
        <v>6.6435873644362324</v>
      </c>
      <c r="AQ1372" s="49">
        <v>38.258580219662505</v>
      </c>
      <c r="AR1372" s="49">
        <v>18.047693726005559</v>
      </c>
      <c r="AS1372" s="49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62">
        <v>1370</v>
      </c>
      <c r="B1373" s="3" t="s">
        <v>290</v>
      </c>
      <c r="C1373" s="3" t="s">
        <v>1</v>
      </c>
      <c r="D1373" s="28">
        <v>66700</v>
      </c>
      <c r="E1373" s="25">
        <v>-2.0558000000000001</v>
      </c>
      <c r="F1373" s="25">
        <v>18.053100000000001</v>
      </c>
      <c r="G1373" s="25">
        <v>13.050850000000001</v>
      </c>
      <c r="H1373" s="28">
        <v>247382125781600</v>
      </c>
      <c r="I1373" s="51">
        <v>3708.877</v>
      </c>
      <c r="J1373" s="51">
        <v>25.19294</v>
      </c>
      <c r="K1373" s="28">
        <v>590048.5</v>
      </c>
      <c r="L1373" s="28">
        <v>40106700000</v>
      </c>
      <c r="M1373" s="51">
        <v>15.275303638208864</v>
      </c>
      <c r="N1373" s="51">
        <v>3.3925455175859831</v>
      </c>
      <c r="O1373" s="51">
        <v>1.189873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9" t="s">
        <v>4748</v>
      </c>
      <c r="AO1373" s="49" t="s">
        <v>4748</v>
      </c>
      <c r="AP1373" s="49" t="s">
        <v>4748</v>
      </c>
      <c r="AQ1373" s="49">
        <v>257.00240204503899</v>
      </c>
      <c r="AR1373" s="49">
        <v>283.8699609160189</v>
      </c>
      <c r="AS1373" s="49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62">
        <v>1371</v>
      </c>
      <c r="B1374" s="3" t="s">
        <v>642</v>
      </c>
      <c r="C1374" s="3" t="s">
        <v>694</v>
      </c>
      <c r="D1374" s="6">
        <v>10000</v>
      </c>
      <c r="E1374" s="171">
        <v>-11.50442</v>
      </c>
      <c r="F1374" s="171">
        <v>-4.7619049999999996</v>
      </c>
      <c r="G1374" s="171">
        <v>-13.043480000000001</v>
      </c>
      <c r="H1374" s="6">
        <v>120000000000</v>
      </c>
      <c r="I1374" s="154">
        <v>12</v>
      </c>
      <c r="J1374" s="154">
        <v>41.070529999999998</v>
      </c>
      <c r="K1374" s="6">
        <v>2025</v>
      </c>
      <c r="L1374" s="6">
        <v>21882500</v>
      </c>
      <c r="M1374" s="154">
        <v>9.3913239964358173</v>
      </c>
      <c r="N1374" s="154">
        <v>0.76767403222750741</v>
      </c>
      <c r="O1374" s="154">
        <v>0.51939679999999999</v>
      </c>
      <c r="P1374" s="172">
        <v>1005651.303018</v>
      </c>
      <c r="Q1374" s="168">
        <v>0.25686592086752635</v>
      </c>
      <c r="R1374" s="172">
        <v>1033309.107275</v>
      </c>
      <c r="S1374" s="168">
        <v>2.7502379974050362E-2</v>
      </c>
      <c r="T1374" s="172">
        <v>903920.33519000001</v>
      </c>
      <c r="U1374" s="168">
        <v>-0.12521787640701112</v>
      </c>
      <c r="V1374" s="172">
        <v>24583.004184000001</v>
      </c>
      <c r="W1374" s="173">
        <v>0.40700506808708226</v>
      </c>
      <c r="X1374" s="172">
        <v>21292.840185000001</v>
      </c>
      <c r="Y1374" s="173">
        <v>-0.13383897160711644</v>
      </c>
      <c r="Z1374" s="172">
        <v>11027.13416</v>
      </c>
      <c r="AA1374" s="173">
        <v>-0.48212008993670097</v>
      </c>
      <c r="AB1374" s="172">
        <v>2920.0477140000003</v>
      </c>
      <c r="AC1374" s="168">
        <v>0.64133333333333353</v>
      </c>
      <c r="AD1374" s="172">
        <v>3273.8066979999999</v>
      </c>
      <c r="AE1374" s="168">
        <v>0.12114835737235485</v>
      </c>
      <c r="AF1374" s="172">
        <v>1024</v>
      </c>
      <c r="AG1374" s="168">
        <v>-0.68721427547155689</v>
      </c>
      <c r="AH1374" s="171">
        <v>4.3291511457818244</v>
      </c>
      <c r="AI1374" s="171">
        <v>3.3614907277816157</v>
      </c>
      <c r="AJ1374" s="171">
        <v>1.5760167138900636</v>
      </c>
      <c r="AK1374" s="171">
        <v>22.848970012864747</v>
      </c>
      <c r="AL1374" s="171">
        <v>19.595790811481812</v>
      </c>
      <c r="AM1374" s="171">
        <v>8.6224063882848299</v>
      </c>
      <c r="AN1374" s="170">
        <v>8.1769429399852438</v>
      </c>
      <c r="AO1374" s="170">
        <v>8.756308221903641</v>
      </c>
      <c r="AP1374" s="170">
        <v>10.052462144233132</v>
      </c>
      <c r="AQ1374" s="170">
        <v>118.52369101963582</v>
      </c>
      <c r="AR1374" s="170">
        <v>122.76900851033004</v>
      </c>
      <c r="AS1374" s="170">
        <v>133.84185600025572</v>
      </c>
      <c r="AT1374" s="6">
        <v>1739.5355999999999</v>
      </c>
      <c r="AU1374" s="6">
        <v>1432.5583999999999</v>
      </c>
      <c r="AV1374" s="6" t="s">
        <v>4748</v>
      </c>
    </row>
    <row r="1375" spans="1:48" x14ac:dyDescent="0.25">
      <c r="A1375" s="162">
        <v>1372</v>
      </c>
      <c r="B1375" s="3" t="s">
        <v>3788</v>
      </c>
      <c r="C1375" s="3" t="s">
        <v>2176</v>
      </c>
      <c r="D1375" s="28" t="s">
        <v>4942</v>
      </c>
      <c r="E1375" s="25" t="s">
        <v>4942</v>
      </c>
      <c r="F1375" s="25" t="s">
        <v>4942</v>
      </c>
      <c r="G1375" s="25" t="s">
        <v>4942</v>
      </c>
      <c r="H1375" s="28" t="s">
        <v>4942</v>
      </c>
      <c r="I1375" s="51">
        <v>5</v>
      </c>
      <c r="J1375" s="51">
        <v>100</v>
      </c>
      <c r="K1375" s="28" t="s">
        <v>4942</v>
      </c>
      <c r="L1375" s="28" t="s">
        <v>4942</v>
      </c>
      <c r="M1375" s="51" t="s">
        <v>4942</v>
      </c>
      <c r="N1375" s="51" t="s">
        <v>4942</v>
      </c>
      <c r="O1375" s="51" t="s">
        <v>4942</v>
      </c>
      <c r="P1375" s="30" t="s">
        <v>4748</v>
      </c>
      <c r="Q1375" s="27" t="s">
        <v>4748</v>
      </c>
      <c r="R1375" s="30" t="s">
        <v>4748</v>
      </c>
      <c r="S1375" s="27" t="s">
        <v>4748</v>
      </c>
      <c r="T1375" s="30">
        <v>122954.952623</v>
      </c>
      <c r="U1375" s="27" t="s">
        <v>4748</v>
      </c>
      <c r="V1375" s="30" t="s">
        <v>4748</v>
      </c>
      <c r="W1375" s="32" t="s">
        <v>4748</v>
      </c>
      <c r="X1375" s="30" t="s">
        <v>4748</v>
      </c>
      <c r="Y1375" s="32" t="s">
        <v>4748</v>
      </c>
      <c r="Z1375" s="30">
        <v>4831.7092320000002</v>
      </c>
      <c r="AA1375" s="32" t="s">
        <v>4748</v>
      </c>
      <c r="AB1375" s="30" t="s">
        <v>4748</v>
      </c>
      <c r="AC1375" s="27" t="s">
        <v>2001</v>
      </c>
      <c r="AD1375" s="30" t="s">
        <v>4748</v>
      </c>
      <c r="AE1375" s="27" t="s">
        <v>2001</v>
      </c>
      <c r="AF1375" s="30">
        <v>918</v>
      </c>
      <c r="AG1375" s="27" t="s">
        <v>4748</v>
      </c>
      <c r="AH1375" s="25" t="s">
        <v>4748</v>
      </c>
      <c r="AI1375" s="25" t="s">
        <v>4748</v>
      </c>
      <c r="AJ1375" s="25" t="s">
        <v>4748</v>
      </c>
      <c r="AK1375" s="25" t="s">
        <v>4748</v>
      </c>
      <c r="AL1375" s="25" t="s">
        <v>4748</v>
      </c>
      <c r="AM1375" s="25" t="s">
        <v>4748</v>
      </c>
      <c r="AN1375" s="49" t="s">
        <v>4748</v>
      </c>
      <c r="AO1375" s="49" t="s">
        <v>4748</v>
      </c>
      <c r="AP1375" s="49">
        <v>15.211864876520053</v>
      </c>
      <c r="AQ1375" s="49" t="s">
        <v>4748</v>
      </c>
      <c r="AR1375" s="49" t="s">
        <v>4748</v>
      </c>
      <c r="AS1375" s="49">
        <v>0</v>
      </c>
      <c r="AT1375" s="28" t="s">
        <v>4748</v>
      </c>
      <c r="AU1375" s="28" t="s">
        <v>4748</v>
      </c>
      <c r="AV1375" s="28">
        <v>0</v>
      </c>
    </row>
    <row r="1376" spans="1:48" x14ac:dyDescent="0.25">
      <c r="A1376" s="162">
        <v>1373</v>
      </c>
      <c r="B1376" s="3" t="s">
        <v>291</v>
      </c>
      <c r="C1376" s="3" t="s">
        <v>1</v>
      </c>
      <c r="D1376" s="28">
        <v>182000</v>
      </c>
      <c r="E1376" s="25">
        <v>19.736840000000001</v>
      </c>
      <c r="F1376" s="25">
        <v>22.97297</v>
      </c>
      <c r="G1376" s="25">
        <v>13.39564</v>
      </c>
      <c r="H1376" s="28">
        <v>4837402732849.1211</v>
      </c>
      <c r="I1376" s="51">
        <v>26.579139999999999</v>
      </c>
      <c r="J1376" s="51">
        <v>0.64283080000000004</v>
      </c>
      <c r="K1376" s="28">
        <v>1373</v>
      </c>
      <c r="L1376" s="28">
        <v>251150000</v>
      </c>
      <c r="M1376" s="51">
        <v>8.0775019575533076</v>
      </c>
      <c r="N1376" s="51">
        <v>3.1922114966270834</v>
      </c>
      <c r="O1376" s="51">
        <v>0.25595059999999997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9">
        <v>33.851036785490798</v>
      </c>
      <c r="AO1376" s="49">
        <v>36.18999213234968</v>
      </c>
      <c r="AP1376" s="49">
        <v>37.527890987862698</v>
      </c>
      <c r="AQ1376" s="49">
        <v>14.535912866534625</v>
      </c>
      <c r="AR1376" s="49">
        <v>15.830911612529214</v>
      </c>
      <c r="AS1376" s="49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62">
        <v>1374</v>
      </c>
      <c r="B1377" s="3" t="s">
        <v>643</v>
      </c>
      <c r="C1377" s="3" t="s">
        <v>694</v>
      </c>
      <c r="D1377" s="6">
        <v>27300</v>
      </c>
      <c r="E1377" s="171">
        <v>-0.72727269999999999</v>
      </c>
      <c r="F1377" s="171">
        <v>7.905138</v>
      </c>
      <c r="G1377" s="171">
        <v>56</v>
      </c>
      <c r="H1377" s="6">
        <v>12058701372900</v>
      </c>
      <c r="I1377" s="154">
        <v>441.71069999999997</v>
      </c>
      <c r="J1377" s="154">
        <v>13.411379999999999</v>
      </c>
      <c r="K1377" s="6">
        <v>873020.7</v>
      </c>
      <c r="L1377" s="6">
        <v>22278200000</v>
      </c>
      <c r="M1377" s="154">
        <v>24.694349533013568</v>
      </c>
      <c r="N1377" s="154">
        <v>1.7906099200857675</v>
      </c>
      <c r="O1377" s="154">
        <v>1.1583190000000001</v>
      </c>
      <c r="P1377" s="172">
        <v>8026203.8344520004</v>
      </c>
      <c r="Q1377" s="168">
        <v>-3.8369978140405325E-2</v>
      </c>
      <c r="R1377" s="172">
        <v>8547840.9651529994</v>
      </c>
      <c r="S1377" s="168">
        <v>6.4991762165558686E-2</v>
      </c>
      <c r="T1377" s="172">
        <v>10897515.140480001</v>
      </c>
      <c r="U1377" s="168">
        <v>0.27488510664926064</v>
      </c>
      <c r="V1377" s="172">
        <v>390574.34829400002</v>
      </c>
      <c r="W1377" s="173">
        <v>0.27849847046321452</v>
      </c>
      <c r="X1377" s="172">
        <v>499586.63235899998</v>
      </c>
      <c r="Y1377" s="173">
        <v>0.27910763863821986</v>
      </c>
      <c r="Z1377" s="172">
        <v>1341382.409251</v>
      </c>
      <c r="AA1377" s="173">
        <v>1.6849845899941747</v>
      </c>
      <c r="AB1377" s="172">
        <v>884</v>
      </c>
      <c r="AC1377" s="168">
        <v>0.27745664739884401</v>
      </c>
      <c r="AD1377" s="172">
        <v>1131</v>
      </c>
      <c r="AE1377" s="168">
        <v>0.27941176470588225</v>
      </c>
      <c r="AF1377" s="172">
        <v>3037</v>
      </c>
      <c r="AG1377" s="168">
        <v>1.6852343059239612</v>
      </c>
      <c r="AH1377" s="171">
        <v>1.793618885109231</v>
      </c>
      <c r="AI1377" s="171">
        <v>2.2929937920684917</v>
      </c>
      <c r="AJ1377" s="171">
        <v>6.0321311867751497</v>
      </c>
      <c r="AK1377" s="171">
        <v>6.675362176749938</v>
      </c>
      <c r="AL1377" s="171">
        <v>8.4141781693082596</v>
      </c>
      <c r="AM1377" s="171">
        <v>21.500469613370491</v>
      </c>
      <c r="AN1377" s="170">
        <v>15.825092193671185</v>
      </c>
      <c r="AO1377" s="170">
        <v>16.822923164905422</v>
      </c>
      <c r="AP1377" s="170">
        <v>16.223166689347956</v>
      </c>
      <c r="AQ1377" s="170">
        <v>58.916417138186063</v>
      </c>
      <c r="AR1377" s="170">
        <v>60.873705512031364</v>
      </c>
      <c r="AS1377" s="170">
        <v>51.371431606521476</v>
      </c>
      <c r="AT1377" s="6">
        <v>700</v>
      </c>
      <c r="AU1377" s="6">
        <v>800</v>
      </c>
      <c r="AV1377" s="6">
        <v>800</v>
      </c>
    </row>
    <row r="1378" spans="1:48" x14ac:dyDescent="0.25">
      <c r="A1378" s="162">
        <v>1375</v>
      </c>
      <c r="B1378" s="3" t="s">
        <v>2046</v>
      </c>
      <c r="C1378" s="3" t="s">
        <v>1</v>
      </c>
      <c r="D1378" s="28">
        <v>34800</v>
      </c>
      <c r="E1378" s="25">
        <v>-7.5697210000000004</v>
      </c>
      <c r="F1378" s="25">
        <v>0</v>
      </c>
      <c r="G1378" s="25">
        <v>-49.700220000000002</v>
      </c>
      <c r="H1378" s="28">
        <v>5670655684800</v>
      </c>
      <c r="I1378" s="51">
        <v>162.94989999999999</v>
      </c>
      <c r="J1378" s="51">
        <v>65.716930000000005</v>
      </c>
      <c r="K1378" s="28">
        <v>99066</v>
      </c>
      <c r="L1378" s="28">
        <v>3618800000</v>
      </c>
      <c r="M1378" s="51">
        <v>6.8679692125518059</v>
      </c>
      <c r="N1378" s="51">
        <v>1.5570768176992655</v>
      </c>
      <c r="O1378" s="51">
        <v>1.1386270000000001</v>
      </c>
      <c r="P1378" s="30">
        <v>690704.78033700003</v>
      </c>
      <c r="Q1378" s="27" t="s">
        <v>2001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2001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2001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4748</v>
      </c>
      <c r="AI1378" s="25">
        <v>12.127799615192421</v>
      </c>
      <c r="AJ1378" s="25">
        <v>13.890865728444377</v>
      </c>
      <c r="AK1378" s="25" t="s">
        <v>4748</v>
      </c>
      <c r="AL1378" s="25">
        <v>31.752053316302742</v>
      </c>
      <c r="AM1378" s="25">
        <v>30.481610607769294</v>
      </c>
      <c r="AN1378" s="49" t="s">
        <v>4748</v>
      </c>
      <c r="AO1378" s="49" t="s">
        <v>4748</v>
      </c>
      <c r="AP1378" s="49" t="s">
        <v>4748</v>
      </c>
      <c r="AQ1378" s="49">
        <v>55.047450082108142</v>
      </c>
      <c r="AR1378" s="49">
        <v>91.154196269263466</v>
      </c>
      <c r="AS1378" s="49">
        <v>77.522492610365973</v>
      </c>
      <c r="AT1378" s="28" t="s">
        <v>4748</v>
      </c>
      <c r="AU1378" s="28" t="s">
        <v>4748</v>
      </c>
      <c r="AV1378" s="28">
        <v>740.74074074074065</v>
      </c>
    </row>
    <row r="1379" spans="1:48" x14ac:dyDescent="0.25">
      <c r="A1379" s="162">
        <v>1376</v>
      </c>
      <c r="B1379" s="3" t="s">
        <v>644</v>
      </c>
      <c r="C1379" s="3" t="s">
        <v>694</v>
      </c>
      <c r="D1379" s="6">
        <v>23600</v>
      </c>
      <c r="E1379" s="171">
        <v>0.85470089999999999</v>
      </c>
      <c r="F1379" s="171">
        <v>38.011699999999998</v>
      </c>
      <c r="G1379" s="171">
        <v>61.643839999999997</v>
      </c>
      <c r="H1379" s="6">
        <v>70800000000</v>
      </c>
      <c r="I1379" s="154">
        <v>3</v>
      </c>
      <c r="J1379" s="154">
        <v>29.484169999999999</v>
      </c>
      <c r="K1379" s="6">
        <v>105</v>
      </c>
      <c r="L1379" s="6">
        <v>2458000</v>
      </c>
      <c r="M1379" s="154">
        <v>7.7839302651566689</v>
      </c>
      <c r="N1379" s="154">
        <v>1.1341592835863792</v>
      </c>
      <c r="O1379" s="154" t="s">
        <v>4942</v>
      </c>
      <c r="P1379" s="172">
        <v>68350.941107999999</v>
      </c>
      <c r="Q1379" s="168">
        <v>0.78190544620279678</v>
      </c>
      <c r="R1379" s="172">
        <v>132950.04442799999</v>
      </c>
      <c r="S1379" s="168">
        <v>0.94510920073402072</v>
      </c>
      <c r="T1379" s="172">
        <v>132866.78726700001</v>
      </c>
      <c r="U1379" s="168">
        <v>-6.2622890694162417E-4</v>
      </c>
      <c r="V1379" s="172">
        <v>7268.6273469999996</v>
      </c>
      <c r="W1379" s="173">
        <v>0.95965596366634753</v>
      </c>
      <c r="X1379" s="172">
        <v>11559.583662999999</v>
      </c>
      <c r="Y1379" s="173">
        <v>0.59033929119657214</v>
      </c>
      <c r="Z1379" s="172">
        <v>11656.773854999999</v>
      </c>
      <c r="AA1379" s="173">
        <v>8.4077588634171238E-3</v>
      </c>
      <c r="AB1379" s="172">
        <v>2000</v>
      </c>
      <c r="AC1379" s="168">
        <v>0.61812297734627841</v>
      </c>
      <c r="AD1379" s="172">
        <v>3853</v>
      </c>
      <c r="AE1379" s="168">
        <v>0.9265000000000001</v>
      </c>
      <c r="AF1379" s="172">
        <v>3886</v>
      </c>
      <c r="AG1379" s="168">
        <v>8.5647547365689074E-3</v>
      </c>
      <c r="AH1379" s="171">
        <v>4.5242532236071753</v>
      </c>
      <c r="AI1379" s="171">
        <v>6.6349966874091946</v>
      </c>
      <c r="AJ1379" s="171">
        <v>7.1531043634340765</v>
      </c>
      <c r="AK1379" s="171">
        <v>9.8221003910734801</v>
      </c>
      <c r="AL1379" s="171">
        <v>16.895816973261848</v>
      </c>
      <c r="AM1379" s="171">
        <v>16.636918499429161</v>
      </c>
      <c r="AN1379" s="170">
        <v>27.774553244268397</v>
      </c>
      <c r="AO1379" s="170">
        <v>17.334746667558289</v>
      </c>
      <c r="AP1379" s="170">
        <v>11.412335881599267</v>
      </c>
      <c r="AQ1379" s="170">
        <v>0</v>
      </c>
      <c r="AR1379" s="170">
        <v>6.4458540730467293</v>
      </c>
      <c r="AS1379" s="170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62">
        <v>1377</v>
      </c>
      <c r="B1380" s="3" t="s">
        <v>3790</v>
      </c>
      <c r="C1380" s="3" t="s">
        <v>2176</v>
      </c>
      <c r="D1380" s="28">
        <v>36500</v>
      </c>
      <c r="E1380" s="25">
        <v>-1.351351</v>
      </c>
      <c r="F1380" s="25">
        <v>4.2857139999999996</v>
      </c>
      <c r="G1380" s="25">
        <v>41.29025</v>
      </c>
      <c r="H1380" s="28">
        <v>3744899562000</v>
      </c>
      <c r="I1380" s="51">
        <v>56.999989999999997</v>
      </c>
      <c r="J1380" s="51">
        <v>96.071579999999997</v>
      </c>
      <c r="K1380" s="28">
        <v>28905</v>
      </c>
      <c r="L1380" s="28">
        <v>1049138000</v>
      </c>
      <c r="M1380" s="51">
        <v>14.886098333506975</v>
      </c>
      <c r="N1380" s="51">
        <v>2.9806316714327523</v>
      </c>
      <c r="O1380" s="51">
        <v>0.27950750000000002</v>
      </c>
      <c r="P1380" s="30" t="s">
        <v>4748</v>
      </c>
      <c r="Q1380" s="27" t="s">
        <v>4376</v>
      </c>
      <c r="R1380" s="30" t="s">
        <v>4776</v>
      </c>
      <c r="S1380" s="27" t="s">
        <v>4748</v>
      </c>
      <c r="T1380" s="30">
        <v>322065.19175400003</v>
      </c>
      <c r="U1380" s="27">
        <v>1411.5666305000002</v>
      </c>
      <c r="V1380" s="30" t="s">
        <v>4508</v>
      </c>
      <c r="W1380" s="32" t="s">
        <v>4569</v>
      </c>
      <c r="X1380" s="30" t="s">
        <v>4748</v>
      </c>
      <c r="Y1380" s="32" t="s">
        <v>4748</v>
      </c>
      <c r="Z1380" s="30">
        <v>130784.821222</v>
      </c>
      <c r="AA1380" s="32" t="s">
        <v>4748</v>
      </c>
      <c r="AB1380" s="30">
        <v>2208.3055949999998</v>
      </c>
      <c r="AC1380" s="27" t="s">
        <v>2001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4748</v>
      </c>
      <c r="AI1380" s="25">
        <v>5.2884456726079563</v>
      </c>
      <c r="AJ1380" s="25">
        <v>8.9107708133787042</v>
      </c>
      <c r="AK1380" s="25" t="s">
        <v>4748</v>
      </c>
      <c r="AL1380" s="25">
        <v>11.427824987874859</v>
      </c>
      <c r="AM1380" s="25">
        <v>20.989578905997618</v>
      </c>
      <c r="AN1380" s="49">
        <v>60.582360580952077</v>
      </c>
      <c r="AO1380" s="49">
        <v>45.673838995028113</v>
      </c>
      <c r="AP1380" s="49">
        <v>66.755663368681866</v>
      </c>
      <c r="AQ1380" s="49">
        <v>90.250037850689651</v>
      </c>
      <c r="AR1380" s="49">
        <v>111.64223109250806</v>
      </c>
      <c r="AS1380" s="49">
        <v>99.616422803590567</v>
      </c>
      <c r="AT1380" s="28" t="s">
        <v>4748</v>
      </c>
      <c r="AU1380" s="28">
        <v>1336.2075</v>
      </c>
      <c r="AV1380" s="28" t="s">
        <v>4748</v>
      </c>
    </row>
    <row r="1381" spans="1:48" x14ac:dyDescent="0.25">
      <c r="A1381" s="162">
        <v>1378</v>
      </c>
      <c r="B1381" s="3" t="s">
        <v>645</v>
      </c>
      <c r="C1381" s="3" t="s">
        <v>694</v>
      </c>
      <c r="D1381" s="6">
        <v>13000</v>
      </c>
      <c r="E1381" s="171">
        <v>-2.9850750000000001</v>
      </c>
      <c r="F1381" s="171">
        <v>160</v>
      </c>
      <c r="G1381" s="171">
        <v>319.35480000000001</v>
      </c>
      <c r="H1381" s="6">
        <v>458120000000</v>
      </c>
      <c r="I1381" s="154">
        <v>35.239999999999995</v>
      </c>
      <c r="J1381" s="154">
        <v>45.289439999999999</v>
      </c>
      <c r="K1381" s="6">
        <v>88596.5</v>
      </c>
      <c r="L1381" s="6">
        <v>1072882000</v>
      </c>
      <c r="M1381" s="154" t="s">
        <v>4942</v>
      </c>
      <c r="N1381" s="154">
        <v>1.6057660681295904</v>
      </c>
      <c r="O1381" s="154">
        <v>0.33302549999999997</v>
      </c>
      <c r="P1381" s="172">
        <v>25701.189172999999</v>
      </c>
      <c r="Q1381" s="168">
        <v>-0.38174150616888725</v>
      </c>
      <c r="R1381" s="172">
        <v>3612.3166590000001</v>
      </c>
      <c r="S1381" s="168">
        <v>-0.85944943501700433</v>
      </c>
      <c r="T1381" s="172">
        <v>2754.6417799999999</v>
      </c>
      <c r="U1381" s="168">
        <v>-0.2374307016698339</v>
      </c>
      <c r="V1381" s="172">
        <v>2716.2874080000001</v>
      </c>
      <c r="W1381" s="173">
        <v>0.29062620970338204</v>
      </c>
      <c r="X1381" s="172">
        <v>7508.963393</v>
      </c>
      <c r="Y1381" s="173">
        <v>1.7644215302418393</v>
      </c>
      <c r="Z1381" s="172">
        <v>-15821.916438</v>
      </c>
      <c r="AA1381" s="173">
        <v>-3.1070706580817125</v>
      </c>
      <c r="AB1381" s="172">
        <v>77.08</v>
      </c>
      <c r="AC1381" s="168">
        <v>0.290689886135298</v>
      </c>
      <c r="AD1381" s="172">
        <v>213.08</v>
      </c>
      <c r="AE1381" s="168">
        <v>1.7644006227296316</v>
      </c>
      <c r="AF1381" s="172">
        <v>-448.98</v>
      </c>
      <c r="AG1381" s="168">
        <v>-3.1070959264126152</v>
      </c>
      <c r="AH1381" s="171">
        <v>0.30710809623645635</v>
      </c>
      <c r="AI1381" s="171">
        <v>0.86010847988698369</v>
      </c>
      <c r="AJ1381" s="171">
        <v>-1.8210108539036047</v>
      </c>
      <c r="AK1381" s="171">
        <v>0.89057055953015751</v>
      </c>
      <c r="AL1381" s="171">
        <v>2.4213251717255675</v>
      </c>
      <c r="AM1381" s="171">
        <v>-5.1712124155156083</v>
      </c>
      <c r="AN1381" s="170">
        <v>40.881766124806695</v>
      </c>
      <c r="AO1381" s="170">
        <v>45.012693888528773</v>
      </c>
      <c r="AP1381" s="170">
        <v>35.89481997909725</v>
      </c>
      <c r="AQ1381" s="170">
        <v>51.05700537911185</v>
      </c>
      <c r="AR1381" s="170">
        <v>31.767445537389076</v>
      </c>
      <c r="AS1381" s="170">
        <v>28.727491100649083</v>
      </c>
      <c r="AT1381" s="6">
        <v>0</v>
      </c>
      <c r="AU1381" s="6">
        <v>0</v>
      </c>
      <c r="AV1381" s="6">
        <v>0</v>
      </c>
    </row>
    <row r="1382" spans="1:48" x14ac:dyDescent="0.25">
      <c r="A1382" s="162">
        <v>1379</v>
      </c>
      <c r="B1382" s="3" t="s">
        <v>646</v>
      </c>
      <c r="C1382" s="3" t="s">
        <v>694</v>
      </c>
      <c r="D1382" s="28">
        <v>63400</v>
      </c>
      <c r="E1382" s="25">
        <v>-10.451980000000001</v>
      </c>
      <c r="F1382" s="25">
        <v>4.1050899999999997</v>
      </c>
      <c r="G1382" s="25">
        <v>-46.856659999999998</v>
      </c>
      <c r="H1382" s="28">
        <v>9941120000000</v>
      </c>
      <c r="I1382" s="51">
        <v>156.79999999999998</v>
      </c>
      <c r="J1382" s="51">
        <v>14.3188</v>
      </c>
      <c r="K1382" s="28">
        <v>136143.5</v>
      </c>
      <c r="L1382" s="28">
        <v>9073947000</v>
      </c>
      <c r="M1382" s="51">
        <v>9.3153100205700845</v>
      </c>
      <c r="N1382" s="51">
        <v>3.3591311503655912</v>
      </c>
      <c r="O1382" s="51">
        <v>0.95835999999999999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9">
        <v>28.997573784910578</v>
      </c>
      <c r="AO1382" s="49">
        <v>30.919009132590858</v>
      </c>
      <c r="AP1382" s="49">
        <v>29.11447629744579</v>
      </c>
      <c r="AQ1382" s="49">
        <v>150.49081026755536</v>
      </c>
      <c r="AR1382" s="49">
        <v>87.66292792214557</v>
      </c>
      <c r="AS1382" s="49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62">
        <v>1380</v>
      </c>
      <c r="B1383" s="3" t="s">
        <v>3793</v>
      </c>
      <c r="C1383" s="3" t="s">
        <v>2176</v>
      </c>
      <c r="D1383" s="28" t="s">
        <v>4942</v>
      </c>
      <c r="E1383" s="25" t="s">
        <v>4942</v>
      </c>
      <c r="F1383" s="25" t="s">
        <v>4942</v>
      </c>
      <c r="G1383" s="25" t="s">
        <v>4942</v>
      </c>
      <c r="H1383" s="28" t="s">
        <v>4942</v>
      </c>
      <c r="I1383" s="51">
        <v>1.0999999999999999</v>
      </c>
      <c r="J1383" s="51">
        <v>37.498359999999998</v>
      </c>
      <c r="K1383" s="28" t="s">
        <v>4942</v>
      </c>
      <c r="L1383" s="28" t="s">
        <v>4942</v>
      </c>
      <c r="M1383" s="51" t="s">
        <v>4942</v>
      </c>
      <c r="N1383" s="51" t="s">
        <v>4942</v>
      </c>
      <c r="O1383" s="51" t="s">
        <v>4942</v>
      </c>
      <c r="P1383" s="30" t="s">
        <v>4537</v>
      </c>
      <c r="Q1383" s="27" t="s">
        <v>4538</v>
      </c>
      <c r="R1383" s="30" t="s">
        <v>4539</v>
      </c>
      <c r="S1383" s="27" t="s">
        <v>4540</v>
      </c>
      <c r="T1383" s="30">
        <v>7643.7057599999998</v>
      </c>
      <c r="U1383" s="27">
        <v>7.0714949947201688</v>
      </c>
      <c r="V1383" s="30" t="s">
        <v>4512</v>
      </c>
      <c r="W1383" s="32" t="s">
        <v>4541</v>
      </c>
      <c r="X1383" s="30" t="s">
        <v>4542</v>
      </c>
      <c r="Y1383" s="32" t="s">
        <v>4543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4748</v>
      </c>
      <c r="AN1383" s="49">
        <v>8.8109706975997746</v>
      </c>
      <c r="AO1383" s="49">
        <v>31.558769367403659</v>
      </c>
      <c r="AP1383" s="49">
        <v>27.819439153816926</v>
      </c>
      <c r="AQ1383" s="49">
        <v>50.551545633551029</v>
      </c>
      <c r="AR1383" s="49">
        <v>13.511121841280382</v>
      </c>
      <c r="AS1383" s="49" t="s">
        <v>4748</v>
      </c>
      <c r="AT1383" s="28">
        <v>0</v>
      </c>
      <c r="AU1383" s="28" t="s">
        <v>4748</v>
      </c>
      <c r="AV1383" s="28">
        <v>0</v>
      </c>
    </row>
    <row r="1384" spans="1:48" x14ac:dyDescent="0.25">
      <c r="A1384" s="162">
        <v>1381</v>
      </c>
      <c r="B1384" s="3" t="s">
        <v>3796</v>
      </c>
      <c r="C1384" s="3" t="s">
        <v>2176</v>
      </c>
      <c r="D1384" s="28">
        <v>33000</v>
      </c>
      <c r="E1384" s="25">
        <v>-2.941176</v>
      </c>
      <c r="F1384" s="25">
        <v>-0.30211480000000002</v>
      </c>
      <c r="G1384" s="25">
        <v>17.298580000000001</v>
      </c>
      <c r="H1384" s="28">
        <v>2475000000000</v>
      </c>
      <c r="I1384" s="51">
        <v>75</v>
      </c>
      <c r="J1384" s="51">
        <v>3.5893329999999999</v>
      </c>
      <c r="K1384" s="28">
        <v>1960.85</v>
      </c>
      <c r="L1384" s="28">
        <v>65738000</v>
      </c>
      <c r="M1384" s="51">
        <v>14.567392583872865</v>
      </c>
      <c r="N1384" s="51">
        <v>2.9039204638902114</v>
      </c>
      <c r="O1384" s="51">
        <v>0.57295229999999997</v>
      </c>
      <c r="P1384" s="30" t="s">
        <v>4748</v>
      </c>
      <c r="Q1384" s="27" t="s">
        <v>4466</v>
      </c>
      <c r="R1384" s="30" t="s">
        <v>4544</v>
      </c>
      <c r="S1384" s="27" t="s">
        <v>4748</v>
      </c>
      <c r="T1384" s="30">
        <v>413890.55268199998</v>
      </c>
      <c r="U1384" s="27">
        <v>1015.9301048697788</v>
      </c>
      <c r="V1384" s="30" t="s">
        <v>4545</v>
      </c>
      <c r="W1384" s="32" t="s">
        <v>4546</v>
      </c>
      <c r="X1384" s="30" t="s">
        <v>4748</v>
      </c>
      <c r="Y1384" s="32" t="s">
        <v>4748</v>
      </c>
      <c r="Z1384" s="30">
        <v>169892.02171299999</v>
      </c>
      <c r="AA1384" s="32" t="s">
        <v>4748</v>
      </c>
      <c r="AB1384" s="30">
        <v>1963.3333333333333</v>
      </c>
      <c r="AC1384" s="27" t="s">
        <v>2001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4748</v>
      </c>
      <c r="AI1384" s="25">
        <v>14.420120229441119</v>
      </c>
      <c r="AJ1384" s="25">
        <v>15.341909972806835</v>
      </c>
      <c r="AK1384" s="25" t="s">
        <v>4748</v>
      </c>
      <c r="AL1384" s="25">
        <v>21.109166155921084</v>
      </c>
      <c r="AM1384" s="25">
        <v>21.003359072696597</v>
      </c>
      <c r="AN1384" s="49">
        <v>52.245803640612664</v>
      </c>
      <c r="AO1384" s="49">
        <v>55.115008281042655</v>
      </c>
      <c r="AP1384" s="49">
        <v>54.298998289451376</v>
      </c>
      <c r="AQ1384" s="49">
        <v>59.963214458924497</v>
      </c>
      <c r="AR1384" s="49">
        <v>39.693947594358661</v>
      </c>
      <c r="AS1384" s="49">
        <v>25.16041073994732</v>
      </c>
      <c r="AT1384" s="28" t="s">
        <v>4748</v>
      </c>
      <c r="AU1384" s="28">
        <v>1000</v>
      </c>
      <c r="AV1384" s="28" t="s">
        <v>4748</v>
      </c>
    </row>
    <row r="1385" spans="1:48" x14ac:dyDescent="0.25">
      <c r="A1385" s="162">
        <v>1382</v>
      </c>
      <c r="B1385" s="3" t="s">
        <v>3798</v>
      </c>
      <c r="C1385" s="3" t="s">
        <v>2176</v>
      </c>
      <c r="D1385" s="28">
        <v>1600</v>
      </c>
      <c r="E1385" s="25">
        <v>0</v>
      </c>
      <c r="F1385" s="25">
        <v>6.6666670000000003</v>
      </c>
      <c r="G1385" s="25">
        <v>-33.333329999999997</v>
      </c>
      <c r="H1385" s="28">
        <v>42448000000.000008</v>
      </c>
      <c r="I1385" s="51">
        <v>26.529999999999998</v>
      </c>
      <c r="J1385" s="51">
        <v>29.746490000000001</v>
      </c>
      <c r="K1385" s="28">
        <v>1455</v>
      </c>
      <c r="L1385" s="28">
        <v>2180500</v>
      </c>
      <c r="M1385" s="51">
        <v>2.4922118380062304</v>
      </c>
      <c r="N1385" s="51">
        <v>0.3030971570021242</v>
      </c>
      <c r="O1385" s="51" t="s">
        <v>4942</v>
      </c>
      <c r="P1385" s="30" t="s">
        <v>4548</v>
      </c>
      <c r="Q1385" s="27" t="s">
        <v>4549</v>
      </c>
      <c r="R1385" s="30" t="s">
        <v>4550</v>
      </c>
      <c r="S1385" s="27" t="s">
        <v>4551</v>
      </c>
      <c r="T1385" s="30">
        <v>598572.30504899996</v>
      </c>
      <c r="U1385" s="27">
        <v>900.46431483283129</v>
      </c>
      <c r="V1385" s="30" t="s">
        <v>4272</v>
      </c>
      <c r="W1385" s="32" t="s">
        <v>4552</v>
      </c>
      <c r="X1385" s="30" t="s">
        <v>4459</v>
      </c>
      <c r="Y1385" s="32" t="s">
        <v>4553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9">
        <v>15.975000648149118</v>
      </c>
      <c r="AO1385" s="49">
        <v>16.170500222600204</v>
      </c>
      <c r="AP1385" s="49">
        <v>14.118667958933017</v>
      </c>
      <c r="AQ1385" s="49">
        <v>523.67480026422731</v>
      </c>
      <c r="AR1385" s="49">
        <v>324.95319081176672</v>
      </c>
      <c r="AS1385" s="49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62">
        <v>1383</v>
      </c>
      <c r="B1386" s="3" t="s">
        <v>647</v>
      </c>
      <c r="C1386" s="3" t="s">
        <v>694</v>
      </c>
      <c r="D1386" s="28">
        <v>27000</v>
      </c>
      <c r="E1386" s="25">
        <v>-10</v>
      </c>
      <c r="F1386" s="25">
        <v>-6.8965519999999998</v>
      </c>
      <c r="G1386" s="25">
        <v>3.8461539999999999</v>
      </c>
      <c r="H1386" s="28">
        <v>395743050000</v>
      </c>
      <c r="I1386" s="51">
        <v>14.65715</v>
      </c>
      <c r="J1386" s="51">
        <v>9.8547600000000006</v>
      </c>
      <c r="K1386" s="28">
        <v>12045</v>
      </c>
      <c r="L1386" s="28">
        <v>327635500</v>
      </c>
      <c r="M1386" s="51">
        <v>21.370585837821679</v>
      </c>
      <c r="N1386" s="51">
        <v>2.2384328615923077</v>
      </c>
      <c r="O1386" s="51" t="s">
        <v>4942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9">
        <v>16.91838629188198</v>
      </c>
      <c r="AO1386" s="49">
        <v>10.45734951850541</v>
      </c>
      <c r="AP1386" s="49">
        <v>8.2763353926714966</v>
      </c>
      <c r="AQ1386" s="49">
        <v>7.2371936133363377</v>
      </c>
      <c r="AR1386" s="49">
        <v>7.6277951121668481</v>
      </c>
      <c r="AS1386" s="49">
        <v>12.046164970416431</v>
      </c>
      <c r="AT1386" s="28">
        <v>0</v>
      </c>
      <c r="AU1386" s="28">
        <v>1000</v>
      </c>
      <c r="AV1386" s="28" t="s">
        <v>4748</v>
      </c>
    </row>
    <row r="1387" spans="1:48" x14ac:dyDescent="0.25">
      <c r="A1387" s="162">
        <v>1384</v>
      </c>
      <c r="B1387" s="3" t="s">
        <v>4728</v>
      </c>
      <c r="C1387" s="3" t="s">
        <v>2176</v>
      </c>
      <c r="D1387" s="28">
        <v>14500</v>
      </c>
      <c r="E1387" s="25">
        <v>-14.705880000000001</v>
      </c>
      <c r="F1387" s="25">
        <v>-14.705880000000001</v>
      </c>
      <c r="G1387" s="25">
        <v>-33.179720000000003</v>
      </c>
      <c r="H1387" s="28">
        <v>72500000000</v>
      </c>
      <c r="I1387" s="51">
        <v>5</v>
      </c>
      <c r="J1387" s="51">
        <v>100</v>
      </c>
      <c r="K1387" s="28">
        <v>5</v>
      </c>
      <c r="L1387" s="28">
        <v>72500</v>
      </c>
      <c r="M1387" s="51" t="s">
        <v>4942</v>
      </c>
      <c r="N1387" s="51" t="s">
        <v>4942</v>
      </c>
      <c r="O1387" s="51" t="s">
        <v>4942</v>
      </c>
      <c r="P1387" s="30" t="s">
        <v>4748</v>
      </c>
      <c r="Q1387" s="27" t="s">
        <v>4748</v>
      </c>
      <c r="R1387" s="30" t="s">
        <v>4748</v>
      </c>
      <c r="S1387" s="27" t="s">
        <v>4748</v>
      </c>
      <c r="T1387" s="30" t="s">
        <v>4748</v>
      </c>
      <c r="U1387" s="27" t="s">
        <v>4748</v>
      </c>
      <c r="V1387" s="30" t="s">
        <v>4748</v>
      </c>
      <c r="W1387" s="32" t="s">
        <v>4748</v>
      </c>
      <c r="X1387" s="30" t="s">
        <v>4748</v>
      </c>
      <c r="Y1387" s="32" t="s">
        <v>4748</v>
      </c>
      <c r="Z1387" s="30" t="s">
        <v>4748</v>
      </c>
      <c r="AA1387" s="32" t="s">
        <v>4748</v>
      </c>
      <c r="AB1387" s="30" t="s">
        <v>4748</v>
      </c>
      <c r="AC1387" s="27" t="s">
        <v>2001</v>
      </c>
      <c r="AD1387" s="30" t="s">
        <v>4748</v>
      </c>
      <c r="AE1387" s="27" t="s">
        <v>2001</v>
      </c>
      <c r="AF1387" s="30" t="s">
        <v>4748</v>
      </c>
      <c r="AG1387" s="27" t="s">
        <v>4748</v>
      </c>
      <c r="AH1387" s="25" t="s">
        <v>4748</v>
      </c>
      <c r="AI1387" s="25" t="s">
        <v>4748</v>
      </c>
      <c r="AJ1387" s="25" t="s">
        <v>4748</v>
      </c>
      <c r="AK1387" s="25" t="s">
        <v>4748</v>
      </c>
      <c r="AL1387" s="25" t="s">
        <v>4748</v>
      </c>
      <c r="AM1387" s="25" t="s">
        <v>4748</v>
      </c>
      <c r="AN1387" s="49" t="s">
        <v>4748</v>
      </c>
      <c r="AO1387" s="49" t="s">
        <v>4748</v>
      </c>
      <c r="AP1387" s="49" t="s">
        <v>4748</v>
      </c>
      <c r="AQ1387" s="49" t="s">
        <v>4748</v>
      </c>
      <c r="AR1387" s="49" t="s">
        <v>4748</v>
      </c>
      <c r="AS1387" s="49" t="s">
        <v>4748</v>
      </c>
      <c r="AT1387" s="28" t="s">
        <v>4748</v>
      </c>
      <c r="AU1387" s="28" t="s">
        <v>4748</v>
      </c>
      <c r="AV1387" s="28" t="s">
        <v>4748</v>
      </c>
    </row>
    <row r="1388" spans="1:48" x14ac:dyDescent="0.25">
      <c r="A1388" s="162">
        <v>1385</v>
      </c>
      <c r="B1388" s="3" t="s">
        <v>3801</v>
      </c>
      <c r="C1388" s="3" t="s">
        <v>2176</v>
      </c>
      <c r="D1388" s="28">
        <v>18600</v>
      </c>
      <c r="E1388" s="25">
        <v>14.81481</v>
      </c>
      <c r="F1388" s="25">
        <v>104.3956</v>
      </c>
      <c r="G1388" s="25">
        <v>100</v>
      </c>
      <c r="H1388" s="28">
        <v>55460178000.000008</v>
      </c>
      <c r="I1388" s="51">
        <v>2.9817299999999998</v>
      </c>
      <c r="J1388" s="51" t="s">
        <v>4942</v>
      </c>
      <c r="K1388" s="28">
        <v>150</v>
      </c>
      <c r="L1388" s="28">
        <v>2790000</v>
      </c>
      <c r="M1388" s="51">
        <v>4.6780684104627763</v>
      </c>
      <c r="N1388" s="51">
        <v>0.87927250040191784</v>
      </c>
      <c r="O1388" s="51" t="s">
        <v>4942</v>
      </c>
      <c r="P1388" s="30" t="s">
        <v>4554</v>
      </c>
      <c r="Q1388" s="27" t="s">
        <v>4547</v>
      </c>
      <c r="R1388" s="30" t="s">
        <v>4555</v>
      </c>
      <c r="S1388" s="27" t="s">
        <v>4453</v>
      </c>
      <c r="T1388" s="30">
        <v>763285.18947600003</v>
      </c>
      <c r="U1388" s="27">
        <v>1171.4810898248847</v>
      </c>
      <c r="V1388" s="30" t="s">
        <v>4474</v>
      </c>
      <c r="W1388" s="32" t="s">
        <v>4272</v>
      </c>
      <c r="X1388" s="30" t="s">
        <v>4557</v>
      </c>
      <c r="Y1388" s="32" t="s">
        <v>4558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4748</v>
      </c>
      <c r="AK1388" s="25">
        <v>32.16471499370963</v>
      </c>
      <c r="AL1388" s="25">
        <v>22.53351844855273</v>
      </c>
      <c r="AM1388" s="25" t="s">
        <v>4748</v>
      </c>
      <c r="AN1388" s="49">
        <v>10.228561486856769</v>
      </c>
      <c r="AO1388" s="49">
        <v>10.315231610898479</v>
      </c>
      <c r="AP1388" s="49" t="s">
        <v>4748</v>
      </c>
      <c r="AQ1388" s="49">
        <v>340.74633465171075</v>
      </c>
      <c r="AR1388" s="49">
        <v>275.522978768923</v>
      </c>
      <c r="AS1388" s="49" t="s">
        <v>4748</v>
      </c>
      <c r="AT1388" s="28">
        <v>2000</v>
      </c>
      <c r="AU1388" s="28">
        <v>2000</v>
      </c>
      <c r="AV1388" s="28" t="s">
        <v>4748</v>
      </c>
    </row>
    <row r="1389" spans="1:48" x14ac:dyDescent="0.25">
      <c r="A1389" s="162">
        <v>1386</v>
      </c>
      <c r="B1389" s="3" t="s">
        <v>2047</v>
      </c>
      <c r="C1389" s="3" t="s">
        <v>1</v>
      </c>
      <c r="D1389" s="28">
        <v>31550</v>
      </c>
      <c r="E1389" s="25">
        <v>-3.8109760000000001</v>
      </c>
      <c r="F1389" s="25">
        <v>11.681419999999999</v>
      </c>
      <c r="G1389" s="25">
        <v>-5.8208960000000003</v>
      </c>
      <c r="H1389" s="28">
        <v>402657001200</v>
      </c>
      <c r="I1389" s="51">
        <v>12.762499999999999</v>
      </c>
      <c r="J1389" s="51">
        <v>96.228859999999997</v>
      </c>
      <c r="K1389" s="28">
        <v>5371.5</v>
      </c>
      <c r="L1389" s="28">
        <v>181150000</v>
      </c>
      <c r="M1389" s="51">
        <v>7.6932455498658863</v>
      </c>
      <c r="N1389" s="51">
        <v>0.97175311762194239</v>
      </c>
      <c r="O1389" s="51" t="s">
        <v>4942</v>
      </c>
      <c r="P1389" s="30">
        <v>387242.11347400001</v>
      </c>
      <c r="Q1389" s="27" t="s">
        <v>2001</v>
      </c>
      <c r="R1389" s="30">
        <v>392490.242738</v>
      </c>
      <c r="S1389" s="27">
        <v>1.3552578816695249E-2</v>
      </c>
      <c r="T1389" s="30">
        <v>411408.86120699998</v>
      </c>
      <c r="U1389" s="27">
        <v>4.8201500085770975E-2</v>
      </c>
      <c r="V1389" s="30">
        <v>36507.599891999998</v>
      </c>
      <c r="W1389" s="32" t="s">
        <v>2001</v>
      </c>
      <c r="X1389" s="30">
        <v>58125.513846000002</v>
      </c>
      <c r="Y1389" s="32">
        <v>0.59214832029363818</v>
      </c>
      <c r="Z1389" s="30">
        <v>57792.093228999998</v>
      </c>
      <c r="AA1389" s="32">
        <v>-5.7362179693306618E-3</v>
      </c>
      <c r="AB1389" s="30">
        <v>3882</v>
      </c>
      <c r="AC1389" s="27" t="s">
        <v>2001</v>
      </c>
      <c r="AD1389" s="30">
        <v>4669</v>
      </c>
      <c r="AE1389" s="27">
        <v>0.20273055126223594</v>
      </c>
      <c r="AF1389" s="30">
        <v>4524.8609340000003</v>
      </c>
      <c r="AG1389" s="27">
        <v>-3.0871506960805255E-2</v>
      </c>
      <c r="AH1389" s="25" t="s">
        <v>4748</v>
      </c>
      <c r="AI1389" s="25">
        <v>12.485454401682885</v>
      </c>
      <c r="AJ1389" s="25">
        <v>11.305203779687433</v>
      </c>
      <c r="AK1389" s="25" t="s">
        <v>4748</v>
      </c>
      <c r="AL1389" s="25">
        <v>16.85811026635249</v>
      </c>
      <c r="AM1389" s="25">
        <v>15.352662725561196</v>
      </c>
      <c r="AN1389" s="49">
        <v>22.980034481961077</v>
      </c>
      <c r="AO1389" s="49">
        <v>22.401600608118098</v>
      </c>
      <c r="AP1389" s="49">
        <v>25.041641537264738</v>
      </c>
      <c r="AQ1389" s="49">
        <v>10.568589929248917</v>
      </c>
      <c r="AR1389" s="49">
        <v>8.7034741129133817</v>
      </c>
      <c r="AS1389" s="49">
        <v>9.5685473821056721</v>
      </c>
      <c r="AT1389" s="28" t="s">
        <v>4748</v>
      </c>
      <c r="AU1389" s="28" t="s">
        <v>4748</v>
      </c>
      <c r="AV1389" s="28">
        <v>2200</v>
      </c>
    </row>
    <row r="1390" spans="1:48" x14ac:dyDescent="0.25">
      <c r="A1390" s="162">
        <v>1387</v>
      </c>
      <c r="B1390" s="3" t="s">
        <v>648</v>
      </c>
      <c r="C1390" s="3" t="s">
        <v>1</v>
      </c>
      <c r="D1390" s="6">
        <v>7950</v>
      </c>
      <c r="E1390" s="171">
        <v>3.9215689999999999</v>
      </c>
      <c r="F1390" s="171">
        <v>10.41667</v>
      </c>
      <c r="G1390" s="171">
        <v>-21.569500000000001</v>
      </c>
      <c r="H1390" s="6">
        <v>795794252700.00012</v>
      </c>
      <c r="I1390" s="154">
        <v>100.09989999999999</v>
      </c>
      <c r="J1390" s="154">
        <v>35.067799999999998</v>
      </c>
      <c r="K1390" s="6">
        <v>67273</v>
      </c>
      <c r="L1390" s="6">
        <v>524550000</v>
      </c>
      <c r="M1390" s="154">
        <v>19.74900848488203</v>
      </c>
      <c r="N1390" s="154">
        <v>0.71635164523206074</v>
      </c>
      <c r="O1390" s="154">
        <v>0.98407389999999995</v>
      </c>
      <c r="P1390" s="172">
        <v>118898.132717</v>
      </c>
      <c r="Q1390" s="168">
        <v>-0.45197098123606338</v>
      </c>
      <c r="R1390" s="172">
        <v>217021.68475399999</v>
      </c>
      <c r="S1390" s="168">
        <v>0.8252741215924102</v>
      </c>
      <c r="T1390" s="172">
        <v>346114.46721099998</v>
      </c>
      <c r="U1390" s="168">
        <v>0.59483817298409691</v>
      </c>
      <c r="V1390" s="172">
        <v>20893.025344000001</v>
      </c>
      <c r="W1390" s="173">
        <v>-0.80145770348147238</v>
      </c>
      <c r="X1390" s="172">
        <v>49306.566332000002</v>
      </c>
      <c r="Y1390" s="173">
        <v>1.3599534064682364</v>
      </c>
      <c r="Z1390" s="172">
        <v>111356.913116</v>
      </c>
      <c r="AA1390" s="173">
        <v>1.2584601078523951</v>
      </c>
      <c r="AB1390" s="172">
        <v>518.31104181818182</v>
      </c>
      <c r="AC1390" s="168">
        <v>-0.80917553191489366</v>
      </c>
      <c r="AD1390" s="172">
        <v>635.69855999999993</v>
      </c>
      <c r="AE1390" s="168">
        <v>0.22648083623693371</v>
      </c>
      <c r="AF1390" s="172">
        <v>1386.8006399999999</v>
      </c>
      <c r="AG1390" s="168">
        <v>1.1815381176889879</v>
      </c>
      <c r="AH1390" s="171">
        <v>1.9766481188141714</v>
      </c>
      <c r="AI1390" s="171">
        <v>3.7832310514239005</v>
      </c>
      <c r="AJ1390" s="171">
        <v>6.4820494381301499</v>
      </c>
      <c r="AK1390" s="171">
        <v>3.9569534885706088</v>
      </c>
      <c r="AL1390" s="171">
        <v>6.6792266046274973</v>
      </c>
      <c r="AM1390" s="171">
        <v>12.338176696910178</v>
      </c>
      <c r="AN1390" s="170" t="s">
        <v>4748</v>
      </c>
      <c r="AO1390" s="170" t="s">
        <v>4748</v>
      </c>
      <c r="AP1390" s="170" t="s">
        <v>4748</v>
      </c>
      <c r="AQ1390" s="170">
        <v>21.830163514482376</v>
      </c>
      <c r="AR1390" s="170">
        <v>65.951726316585606</v>
      </c>
      <c r="AS1390" s="170">
        <v>74.08966532259123</v>
      </c>
      <c r="AT1390" s="6" t="s">
        <v>4748</v>
      </c>
      <c r="AU1390" s="6">
        <v>541.78854545454544</v>
      </c>
      <c r="AV1390" s="6">
        <v>0</v>
      </c>
    </row>
    <row r="1391" spans="1:48" x14ac:dyDescent="0.25">
      <c r="A1391" s="162">
        <v>1388</v>
      </c>
      <c r="B1391" s="3" t="s">
        <v>3804</v>
      </c>
      <c r="C1391" s="3" t="s">
        <v>2176</v>
      </c>
      <c r="D1391" s="28">
        <v>12800</v>
      </c>
      <c r="E1391" s="25">
        <v>7.5630249999999997</v>
      </c>
      <c r="F1391" s="25">
        <v>-32.63158</v>
      </c>
      <c r="G1391" s="25">
        <v>-36</v>
      </c>
      <c r="H1391" s="28">
        <v>25157632000</v>
      </c>
      <c r="I1391" s="51">
        <v>1.9654399999999999</v>
      </c>
      <c r="J1391" s="51">
        <v>34.626339999999999</v>
      </c>
      <c r="K1391" s="28">
        <v>55</v>
      </c>
      <c r="L1391" s="28">
        <v>698000</v>
      </c>
      <c r="M1391" s="51">
        <v>6.8266666666666671</v>
      </c>
      <c r="N1391" s="51">
        <v>0.81213401921245998</v>
      </c>
      <c r="O1391" s="51" t="s">
        <v>4942</v>
      </c>
      <c r="P1391" s="30" t="s">
        <v>4559</v>
      </c>
      <c r="Q1391" s="27" t="s">
        <v>4560</v>
      </c>
      <c r="R1391" s="30" t="s">
        <v>4561</v>
      </c>
      <c r="S1391" s="27" t="s">
        <v>4378</v>
      </c>
      <c r="T1391" s="30">
        <v>97379.329828000002</v>
      </c>
      <c r="U1391" s="27">
        <v>103.26052444111349</v>
      </c>
      <c r="V1391" s="30" t="s">
        <v>4562</v>
      </c>
      <c r="W1391" s="32" t="s">
        <v>4466</v>
      </c>
      <c r="X1391" s="30" t="s">
        <v>4370</v>
      </c>
      <c r="Y1391" s="32" t="s">
        <v>4563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9">
        <v>10.786335573102635</v>
      </c>
      <c r="AO1391" s="49">
        <v>11.138421294103196</v>
      </c>
      <c r="AP1391" s="49">
        <v>8.8156789846089207</v>
      </c>
      <c r="AQ1391" s="49">
        <v>16.032425768372889</v>
      </c>
      <c r="AR1391" s="49">
        <v>8.3100708412265423</v>
      </c>
      <c r="AS1391" s="49">
        <v>14.00757997926344</v>
      </c>
      <c r="AT1391" s="28">
        <v>1250</v>
      </c>
      <c r="AU1391" s="28">
        <v>1300</v>
      </c>
      <c r="AV1391" s="28" t="s">
        <v>4748</v>
      </c>
    </row>
    <row r="1392" spans="1:48" x14ac:dyDescent="0.25">
      <c r="A1392" s="162">
        <v>1389</v>
      </c>
      <c r="B1392" s="3" t="s">
        <v>649</v>
      </c>
      <c r="C1392" s="3" t="s">
        <v>694</v>
      </c>
      <c r="D1392" s="28">
        <v>9900</v>
      </c>
      <c r="E1392" s="25">
        <v>-9.1743120000000005</v>
      </c>
      <c r="F1392" s="25">
        <v>0</v>
      </c>
      <c r="G1392" s="25">
        <v>-42.441859999999998</v>
      </c>
      <c r="H1392" s="28">
        <v>58719672000</v>
      </c>
      <c r="I1392" s="51">
        <v>5.9312800000000001</v>
      </c>
      <c r="J1392" s="51">
        <v>67.123949999999994</v>
      </c>
      <c r="K1392" s="28">
        <v>1905</v>
      </c>
      <c r="L1392" s="28">
        <v>19899500</v>
      </c>
      <c r="M1392" s="51" t="s">
        <v>4942</v>
      </c>
      <c r="N1392" s="51">
        <v>1.6168276832447555</v>
      </c>
      <c r="O1392" s="51">
        <v>0.50289329999999999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9">
        <v>18.204822673405484</v>
      </c>
      <c r="AO1392" s="49">
        <v>-13.411712397913412</v>
      </c>
      <c r="AP1392" s="49">
        <v>-4.0126705638169335</v>
      </c>
      <c r="AQ1392" s="49">
        <v>1.3563931607563764</v>
      </c>
      <c r="AR1392" s="49">
        <v>0</v>
      </c>
      <c r="AS1392" s="49">
        <v>5.5936202135906745</v>
      </c>
      <c r="AT1392" s="28">
        <v>0</v>
      </c>
      <c r="AU1392" s="28">
        <v>0</v>
      </c>
      <c r="AV1392" s="28" t="s">
        <v>4748</v>
      </c>
    </row>
    <row r="1393" spans="1:48" x14ac:dyDescent="0.25">
      <c r="A1393" s="162">
        <v>1390</v>
      </c>
      <c r="B1393" s="3" t="s">
        <v>650</v>
      </c>
      <c r="C1393" s="3" t="s">
        <v>694</v>
      </c>
      <c r="D1393" s="28">
        <v>11000</v>
      </c>
      <c r="E1393" s="25">
        <v>-7.5630249999999997</v>
      </c>
      <c r="F1393" s="25">
        <v>-7.5630249999999997</v>
      </c>
      <c r="G1393" s="25">
        <v>-2.6548669999999999</v>
      </c>
      <c r="H1393" s="28">
        <v>23078880000</v>
      </c>
      <c r="I1393" s="51">
        <v>2.0980799999999999</v>
      </c>
      <c r="J1393" s="51">
        <v>90.113299999999995</v>
      </c>
      <c r="K1393" s="28">
        <v>15</v>
      </c>
      <c r="L1393" s="28">
        <v>165000</v>
      </c>
      <c r="M1393" s="51">
        <v>57.227278526855386</v>
      </c>
      <c r="N1393" s="51">
        <v>1.0369817425058943</v>
      </c>
      <c r="O1393" s="51" t="s">
        <v>4942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9">
        <v>14.665146243045502</v>
      </c>
      <c r="AO1393" s="49">
        <v>23.747698047623768</v>
      </c>
      <c r="AP1393" s="49">
        <v>13.818654309226586</v>
      </c>
      <c r="AQ1393" s="49">
        <v>48.362487753063711</v>
      </c>
      <c r="AR1393" s="49">
        <v>17.987806011901633</v>
      </c>
      <c r="AS1393" s="49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62">
        <v>1391</v>
      </c>
      <c r="B1394" s="3" t="s">
        <v>651</v>
      </c>
      <c r="C1394" s="3" t="s">
        <v>694</v>
      </c>
      <c r="D1394" s="28">
        <v>6000</v>
      </c>
      <c r="E1394" s="25">
        <v>-29.411760000000001</v>
      </c>
      <c r="F1394" s="25">
        <v>-36.170209999999997</v>
      </c>
      <c r="G1394" s="25">
        <v>-46.428570000000001</v>
      </c>
      <c r="H1394" s="28">
        <v>7918259999.999999</v>
      </c>
      <c r="I1394" s="51">
        <v>1.3197099999999999</v>
      </c>
      <c r="J1394" s="51">
        <v>42.439700000000002</v>
      </c>
      <c r="K1394" s="28">
        <v>505</v>
      </c>
      <c r="L1394" s="28">
        <v>3351000</v>
      </c>
      <c r="M1394" s="51">
        <v>40.194408833128641</v>
      </c>
      <c r="N1394" s="51">
        <v>0.49327284196803028</v>
      </c>
      <c r="O1394" s="51" t="s">
        <v>4942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9">
        <v>18.901040685150463</v>
      </c>
      <c r="AO1394" s="49">
        <v>15.469255149500217</v>
      </c>
      <c r="AP1394" s="49">
        <v>11.338895400635741</v>
      </c>
      <c r="AQ1394" s="49">
        <v>18.966053181378385</v>
      </c>
      <c r="AR1394" s="49">
        <v>21.800534478020765</v>
      </c>
      <c r="AS1394" s="49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62">
        <v>1392</v>
      </c>
      <c r="B1395" s="3" t="s">
        <v>652</v>
      </c>
      <c r="C1395" s="3" t="s">
        <v>694</v>
      </c>
      <c r="D1395" s="6">
        <v>9900</v>
      </c>
      <c r="E1395" s="171">
        <v>0</v>
      </c>
      <c r="F1395" s="171">
        <v>102.0408</v>
      </c>
      <c r="G1395" s="171">
        <v>10</v>
      </c>
      <c r="H1395" s="6">
        <v>10177200000</v>
      </c>
      <c r="I1395" s="154">
        <v>1.028</v>
      </c>
      <c r="J1395" s="154">
        <v>94.197280000000006</v>
      </c>
      <c r="K1395" s="6">
        <v>0</v>
      </c>
      <c r="L1395" s="6" t="s">
        <v>4942</v>
      </c>
      <c r="M1395" s="154">
        <v>22.36005133533515</v>
      </c>
      <c r="N1395" s="154">
        <v>0.67991065599058043</v>
      </c>
      <c r="O1395" s="154" t="s">
        <v>4942</v>
      </c>
      <c r="P1395" s="172">
        <v>29488.948498000002</v>
      </c>
      <c r="Q1395" s="168">
        <v>7.75925307984906E-2</v>
      </c>
      <c r="R1395" s="172">
        <v>39648.866191000001</v>
      </c>
      <c r="S1395" s="168">
        <v>0.3445330610445152</v>
      </c>
      <c r="T1395" s="172">
        <v>45368.822756000001</v>
      </c>
      <c r="U1395" s="168">
        <v>0.14426532495142039</v>
      </c>
      <c r="V1395" s="172">
        <v>2297.5566260000001</v>
      </c>
      <c r="W1395" s="173">
        <v>-0.40566479595922744</v>
      </c>
      <c r="X1395" s="172">
        <v>2893.931345</v>
      </c>
      <c r="Y1395" s="173">
        <v>0.25956910582799275</v>
      </c>
      <c r="Z1395" s="172">
        <v>1007.662452</v>
      </c>
      <c r="AA1395" s="173">
        <v>-0.65180153504989247</v>
      </c>
      <c r="AB1395" s="172">
        <v>1721</v>
      </c>
      <c r="AC1395" s="168">
        <v>-0.54228723404255319</v>
      </c>
      <c r="AD1395" s="172">
        <v>2219</v>
      </c>
      <c r="AE1395" s="168">
        <v>0.28936664729808248</v>
      </c>
      <c r="AF1395" s="172">
        <v>843</v>
      </c>
      <c r="AG1395" s="168">
        <v>-0.62009914375844977</v>
      </c>
      <c r="AH1395" s="171">
        <v>6.4520924411561209</v>
      </c>
      <c r="AI1395" s="171">
        <v>6.8694147613131644</v>
      </c>
      <c r="AJ1395" s="171">
        <v>2.666722143611306</v>
      </c>
      <c r="AK1395" s="171">
        <v>10.469107213699672</v>
      </c>
      <c r="AL1395" s="171">
        <v>13.658985056472506</v>
      </c>
      <c r="AM1395" s="171">
        <v>5.2991503058968128</v>
      </c>
      <c r="AN1395" s="170">
        <v>17.597407680887468</v>
      </c>
      <c r="AO1395" s="170">
        <v>14.475743569441136</v>
      </c>
      <c r="AP1395" s="170">
        <v>6.9720953241654833</v>
      </c>
      <c r="AQ1395" s="170">
        <v>42.723803892501088</v>
      </c>
      <c r="AR1395" s="170">
        <v>34.700177888340157</v>
      </c>
      <c r="AS1395" s="170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62">
        <v>1393</v>
      </c>
      <c r="B1396" s="3" t="s">
        <v>653</v>
      </c>
      <c r="C1396" s="3" t="s">
        <v>694</v>
      </c>
      <c r="D1396" s="28" t="s">
        <v>4942</v>
      </c>
      <c r="E1396" s="25" t="s">
        <v>4942</v>
      </c>
      <c r="F1396" s="25" t="s">
        <v>4942</v>
      </c>
      <c r="G1396" s="25" t="s">
        <v>4942</v>
      </c>
      <c r="H1396" s="28" t="s">
        <v>4942</v>
      </c>
      <c r="I1396" s="51">
        <v>1.7999999999999998</v>
      </c>
      <c r="J1396" s="51">
        <v>33.842829999999999</v>
      </c>
      <c r="K1396" s="28">
        <v>0</v>
      </c>
      <c r="L1396" s="28" t="s">
        <v>4942</v>
      </c>
      <c r="M1396" s="51" t="s">
        <v>4942</v>
      </c>
      <c r="N1396" s="51" t="s">
        <v>4942</v>
      </c>
      <c r="O1396" s="51" t="s">
        <v>4942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9">
        <v>19.141839394497516</v>
      </c>
      <c r="AO1396" s="49">
        <v>12.064319775889064</v>
      </c>
      <c r="AP1396" s="49">
        <v>8.1332982840868766</v>
      </c>
      <c r="AQ1396" s="49">
        <v>59.446578286879671</v>
      </c>
      <c r="AR1396" s="49">
        <v>70.683380483985246</v>
      </c>
      <c r="AS1396" s="49">
        <v>87.733409785595953</v>
      </c>
      <c r="AT1396" s="28">
        <v>1500</v>
      </c>
      <c r="AU1396" s="28">
        <v>1500</v>
      </c>
      <c r="AV1396" s="28" t="s">
        <v>4748</v>
      </c>
    </row>
    <row r="1397" spans="1:48" x14ac:dyDescent="0.25">
      <c r="A1397" s="162">
        <v>1394</v>
      </c>
      <c r="B1397" s="3" t="s">
        <v>654</v>
      </c>
      <c r="C1397" s="3" t="s">
        <v>694</v>
      </c>
      <c r="D1397" s="28">
        <v>2400</v>
      </c>
      <c r="E1397" s="25">
        <v>-17.241379999999999</v>
      </c>
      <c r="F1397" s="25">
        <v>-22.580649999999999</v>
      </c>
      <c r="G1397" s="25">
        <v>-46.666670000000003</v>
      </c>
      <c r="H1397" s="28">
        <v>30056671199.999996</v>
      </c>
      <c r="I1397" s="51">
        <v>12.52361</v>
      </c>
      <c r="J1397" s="51">
        <v>81.750529999999998</v>
      </c>
      <c r="K1397" s="28">
        <v>44231.1</v>
      </c>
      <c r="L1397" s="28">
        <v>115248000</v>
      </c>
      <c r="M1397" s="51">
        <v>16.950511097107633</v>
      </c>
      <c r="N1397" s="51">
        <v>0.23299098245714381</v>
      </c>
      <c r="O1397" s="51">
        <v>0.6114018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9">
        <v>30.910499467565366</v>
      </c>
      <c r="AO1397" s="49">
        <v>15.881199064487495</v>
      </c>
      <c r="AP1397" s="49">
        <v>15.928938598795062</v>
      </c>
      <c r="AQ1397" s="49">
        <v>37.170085294540307</v>
      </c>
      <c r="AR1397" s="49">
        <v>39.081448542257355</v>
      </c>
      <c r="AS1397" s="49">
        <v>0.4475614399450551</v>
      </c>
      <c r="AT1397" s="28">
        <v>0</v>
      </c>
      <c r="AU1397" s="28">
        <v>0</v>
      </c>
      <c r="AV1397" s="28" t="s">
        <v>4748</v>
      </c>
    </row>
    <row r="1398" spans="1:48" x14ac:dyDescent="0.25">
      <c r="A1398" s="162">
        <v>1395</v>
      </c>
      <c r="B1398" s="3" t="s">
        <v>4852</v>
      </c>
      <c r="C1398" s="3" t="s">
        <v>2176</v>
      </c>
      <c r="D1398" s="28">
        <v>48000</v>
      </c>
      <c r="E1398" s="25">
        <v>-5.1383400000000004</v>
      </c>
      <c r="F1398" s="25">
        <v>-3.6144579999999999</v>
      </c>
      <c r="G1398" s="25" t="s">
        <v>4942</v>
      </c>
      <c r="H1398" s="28">
        <v>63782400000000</v>
      </c>
      <c r="I1398" s="51">
        <v>1328.8</v>
      </c>
      <c r="J1398" s="51">
        <v>99.869420000000005</v>
      </c>
      <c r="K1398" s="28">
        <v>267017.7</v>
      </c>
      <c r="L1398" s="28">
        <v>13185680000</v>
      </c>
      <c r="M1398" s="51">
        <v>12.639927952410671</v>
      </c>
      <c r="N1398" s="51">
        <v>3.4652143448237727</v>
      </c>
      <c r="O1398" s="51" t="s">
        <v>4942</v>
      </c>
      <c r="P1398" s="30" t="s">
        <v>2001</v>
      </c>
      <c r="Q1398" s="27" t="s">
        <v>2001</v>
      </c>
      <c r="R1398" s="30" t="s">
        <v>2001</v>
      </c>
      <c r="S1398" s="27" t="s">
        <v>2001</v>
      </c>
      <c r="T1398" s="30" t="s">
        <v>2001</v>
      </c>
      <c r="U1398" s="27" t="s">
        <v>2001</v>
      </c>
      <c r="V1398" s="30" t="s">
        <v>2001</v>
      </c>
      <c r="W1398" s="32" t="s">
        <v>2001</v>
      </c>
      <c r="X1398" s="30" t="s">
        <v>2001</v>
      </c>
      <c r="Y1398" s="32" t="s">
        <v>2001</v>
      </c>
      <c r="Z1398" s="30" t="s">
        <v>2001</v>
      </c>
      <c r="AA1398" s="32" t="s">
        <v>2001</v>
      </c>
      <c r="AB1398" s="30" t="s">
        <v>2001</v>
      </c>
      <c r="AC1398" s="27" t="s">
        <v>2001</v>
      </c>
      <c r="AD1398" s="30" t="s">
        <v>2001</v>
      </c>
      <c r="AE1398" s="27" t="s">
        <v>2001</v>
      </c>
      <c r="AF1398" s="30" t="s">
        <v>2001</v>
      </c>
      <c r="AG1398" s="27" t="s">
        <v>2001</v>
      </c>
      <c r="AH1398" s="25" t="s">
        <v>2001</v>
      </c>
      <c r="AI1398" s="25" t="s">
        <v>2001</v>
      </c>
      <c r="AJ1398" s="25" t="s">
        <v>2001</v>
      </c>
      <c r="AK1398" s="25" t="s">
        <v>2001</v>
      </c>
      <c r="AL1398" s="25" t="s">
        <v>2001</v>
      </c>
      <c r="AM1398" s="25" t="s">
        <v>2001</v>
      </c>
      <c r="AN1398" s="49" t="s">
        <v>2001</v>
      </c>
      <c r="AO1398" s="49" t="s">
        <v>2001</v>
      </c>
      <c r="AP1398" s="49" t="s">
        <v>2001</v>
      </c>
      <c r="AQ1398" s="49" t="s">
        <v>2001</v>
      </c>
      <c r="AR1398" s="49" t="s">
        <v>2001</v>
      </c>
      <c r="AS1398" s="49" t="s">
        <v>2001</v>
      </c>
      <c r="AT1398" s="28" t="s">
        <v>2001</v>
      </c>
      <c r="AU1398" s="28" t="s">
        <v>2001</v>
      </c>
      <c r="AV1398" s="28" t="s">
        <v>2001</v>
      </c>
    </row>
    <row r="1399" spans="1:48" x14ac:dyDescent="0.25">
      <c r="A1399" s="162">
        <v>1396</v>
      </c>
      <c r="B1399" s="3" t="s">
        <v>3807</v>
      </c>
      <c r="C1399" s="3" t="s">
        <v>2176</v>
      </c>
      <c r="D1399" s="28">
        <v>5900</v>
      </c>
      <c r="E1399" s="25">
        <v>3.508772</v>
      </c>
      <c r="F1399" s="25">
        <v>11.32075</v>
      </c>
      <c r="G1399" s="25">
        <v>-3.278689</v>
      </c>
      <c r="H1399" s="28">
        <v>258419999999.99997</v>
      </c>
      <c r="I1399" s="51">
        <v>43.8</v>
      </c>
      <c r="J1399" s="51">
        <v>100</v>
      </c>
      <c r="K1399" s="28">
        <v>5025</v>
      </c>
      <c r="L1399" s="28">
        <v>27834500</v>
      </c>
      <c r="M1399" s="51">
        <v>34.911242603550299</v>
      </c>
      <c r="N1399" s="51">
        <v>0.51694605221460743</v>
      </c>
      <c r="O1399" s="51">
        <v>0.61704930000000002</v>
      </c>
      <c r="P1399" s="30" t="s">
        <v>4748</v>
      </c>
      <c r="Q1399" s="27" t="s">
        <v>4748</v>
      </c>
      <c r="R1399" s="30" t="s">
        <v>4360</v>
      </c>
      <c r="S1399" s="27" t="s">
        <v>4748</v>
      </c>
      <c r="T1399" s="30">
        <v>1386630.0938949999</v>
      </c>
      <c r="U1399" s="27">
        <v>9903.5006706785716</v>
      </c>
      <c r="V1399" s="30" t="s">
        <v>4748</v>
      </c>
      <c r="W1399" s="32" t="s">
        <v>4587</v>
      </c>
      <c r="X1399" s="30" t="s">
        <v>4748</v>
      </c>
      <c r="Y1399" s="32" t="s">
        <v>4748</v>
      </c>
      <c r="Z1399" s="30">
        <v>-6487.6276500000004</v>
      </c>
      <c r="AA1399" s="32" t="s">
        <v>4748</v>
      </c>
      <c r="AB1399" s="30" t="s">
        <v>4748</v>
      </c>
      <c r="AC1399" s="27" t="s">
        <v>2001</v>
      </c>
      <c r="AD1399" s="30">
        <v>86</v>
      </c>
      <c r="AE1399" s="27" t="s">
        <v>2001</v>
      </c>
      <c r="AF1399" s="30">
        <v>-148</v>
      </c>
      <c r="AG1399" s="27">
        <v>-2.7209302325581395</v>
      </c>
      <c r="AH1399" s="25" t="s">
        <v>4748</v>
      </c>
      <c r="AI1399" s="25" t="s">
        <v>4748</v>
      </c>
      <c r="AJ1399" s="25">
        <v>-0.40595871621882074</v>
      </c>
      <c r="AK1399" s="25" t="s">
        <v>4748</v>
      </c>
      <c r="AL1399" s="25" t="s">
        <v>4748</v>
      </c>
      <c r="AM1399" s="25">
        <v>-1.1798257256711087</v>
      </c>
      <c r="AN1399" s="49" t="s">
        <v>4748</v>
      </c>
      <c r="AO1399" s="49">
        <v>8.1288163785116829</v>
      </c>
      <c r="AP1399" s="49">
        <v>9.7397467714433361</v>
      </c>
      <c r="AQ1399" s="49" t="s">
        <v>4748</v>
      </c>
      <c r="AR1399" s="49">
        <v>6.9646592614248313</v>
      </c>
      <c r="AS1399" s="49">
        <v>6.1147790485207949</v>
      </c>
      <c r="AT1399" s="28" t="s">
        <v>4748</v>
      </c>
      <c r="AU1399" s="28" t="s">
        <v>4748</v>
      </c>
      <c r="AV1399" s="28">
        <v>0</v>
      </c>
    </row>
    <row r="1400" spans="1:48" x14ac:dyDescent="0.25">
      <c r="A1400" s="162">
        <v>1397</v>
      </c>
      <c r="B1400" s="3" t="s">
        <v>3810</v>
      </c>
      <c r="C1400" s="3" t="s">
        <v>2176</v>
      </c>
      <c r="D1400" s="28" t="s">
        <v>4942</v>
      </c>
      <c r="E1400" s="25" t="s">
        <v>4942</v>
      </c>
      <c r="F1400" s="25" t="s">
        <v>4942</v>
      </c>
      <c r="G1400" s="25" t="s">
        <v>4942</v>
      </c>
      <c r="H1400" s="28" t="s">
        <v>4942</v>
      </c>
      <c r="I1400" s="51">
        <v>10.18582</v>
      </c>
      <c r="J1400" s="51">
        <v>58.61627</v>
      </c>
      <c r="K1400" s="28" t="s">
        <v>4942</v>
      </c>
      <c r="L1400" s="28" t="s">
        <v>4942</v>
      </c>
      <c r="M1400" s="51" t="s">
        <v>4942</v>
      </c>
      <c r="N1400" s="51" t="s">
        <v>4942</v>
      </c>
      <c r="O1400" s="51" t="s">
        <v>4942</v>
      </c>
      <c r="P1400" s="30" t="s">
        <v>4748</v>
      </c>
      <c r="Q1400" s="27" t="s">
        <v>4564</v>
      </c>
      <c r="R1400" s="30" t="s">
        <v>4343</v>
      </c>
      <c r="S1400" s="27" t="s">
        <v>4748</v>
      </c>
      <c r="T1400" s="30">
        <v>390295.410218</v>
      </c>
      <c r="U1400" s="27">
        <v>1048.1812102634408</v>
      </c>
      <c r="V1400" s="30" t="s">
        <v>4294</v>
      </c>
      <c r="W1400" s="32" t="s">
        <v>4557</v>
      </c>
      <c r="X1400" s="30" t="s">
        <v>4748</v>
      </c>
      <c r="Y1400" s="32" t="s">
        <v>4748</v>
      </c>
      <c r="Z1400" s="30">
        <v>11638.73733</v>
      </c>
      <c r="AA1400" s="32" t="s">
        <v>4748</v>
      </c>
      <c r="AB1400" s="30">
        <v>1362</v>
      </c>
      <c r="AC1400" s="27" t="s">
        <v>2001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4748</v>
      </c>
      <c r="AI1400" s="25">
        <v>2.4650442648600368</v>
      </c>
      <c r="AJ1400" s="25">
        <v>4.9097726452320209</v>
      </c>
      <c r="AK1400" s="25" t="s">
        <v>4748</v>
      </c>
      <c r="AL1400" s="25">
        <v>8.3425735338998717</v>
      </c>
      <c r="AM1400" s="25">
        <v>12.174715423600215</v>
      </c>
      <c r="AN1400" s="49">
        <v>19.018836988700684</v>
      </c>
      <c r="AO1400" s="49">
        <v>15.417661885705048</v>
      </c>
      <c r="AP1400" s="49">
        <v>13.380648530770623</v>
      </c>
      <c r="AQ1400" s="49">
        <v>200.54235928047012</v>
      </c>
      <c r="AR1400" s="49">
        <v>81.619473707588881</v>
      </c>
      <c r="AS1400" s="49">
        <v>0</v>
      </c>
      <c r="AT1400" s="28" t="s">
        <v>4748</v>
      </c>
      <c r="AU1400" s="28" t="s">
        <v>4748</v>
      </c>
      <c r="AV1400" s="28">
        <v>700</v>
      </c>
    </row>
    <row r="1401" spans="1:48" x14ac:dyDescent="0.25">
      <c r="A1401" s="162">
        <v>1398</v>
      </c>
      <c r="B1401" s="3" t="s">
        <v>3813</v>
      </c>
      <c r="C1401" s="3" t="s">
        <v>2176</v>
      </c>
      <c r="D1401" s="28">
        <v>113500</v>
      </c>
      <c r="E1401" s="25">
        <v>-9.1999999999999993</v>
      </c>
      <c r="F1401" s="25">
        <v>22.043009999999999</v>
      </c>
      <c r="G1401" s="25">
        <v>114.15089999999999</v>
      </c>
      <c r="H1401" s="28">
        <v>18909559675000</v>
      </c>
      <c r="I1401" s="51">
        <v>166.60409999999999</v>
      </c>
      <c r="J1401" s="51">
        <v>6.682131</v>
      </c>
      <c r="K1401" s="28">
        <v>7352.5</v>
      </c>
      <c r="L1401" s="28">
        <v>868058000</v>
      </c>
      <c r="M1401" s="51">
        <v>465.1639344262295</v>
      </c>
      <c r="N1401" s="51">
        <v>10.589470946709731</v>
      </c>
      <c r="O1401" s="51">
        <v>0.7550808</v>
      </c>
      <c r="P1401" s="30" t="s">
        <v>4565</v>
      </c>
      <c r="Q1401" s="27" t="s">
        <v>4470</v>
      </c>
      <c r="R1401" s="30" t="s">
        <v>4566</v>
      </c>
      <c r="S1401" s="27" t="s">
        <v>4567</v>
      </c>
      <c r="T1401" s="30">
        <v>11445.472222</v>
      </c>
      <c r="U1401" s="27">
        <v>57.997279494845365</v>
      </c>
      <c r="V1401" s="30" t="s">
        <v>4327</v>
      </c>
      <c r="W1401" s="32" t="s">
        <v>4438</v>
      </c>
      <c r="X1401" s="30" t="s">
        <v>4348</v>
      </c>
      <c r="Y1401" s="32" t="s">
        <v>4568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9">
        <v>6.3365332027397026</v>
      </c>
      <c r="AO1401" s="49">
        <v>-133.31081385473067</v>
      </c>
      <c r="AP1401" s="49">
        <v>-60.770827617146431</v>
      </c>
      <c r="AQ1401" s="49">
        <v>0</v>
      </c>
      <c r="AR1401" s="49">
        <v>0</v>
      </c>
      <c r="AS1401" s="49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62">
        <v>1399</v>
      </c>
      <c r="B1402" s="3" t="s">
        <v>3816</v>
      </c>
      <c r="C1402" s="3" t="s">
        <v>2176</v>
      </c>
      <c r="D1402" s="28" t="s">
        <v>4942</v>
      </c>
      <c r="E1402" s="25" t="s">
        <v>4942</v>
      </c>
      <c r="F1402" s="25" t="s">
        <v>4942</v>
      </c>
      <c r="G1402" s="25" t="s">
        <v>4942</v>
      </c>
      <c r="H1402" s="28" t="s">
        <v>4942</v>
      </c>
      <c r="I1402" s="51">
        <v>9.0075000000000003</v>
      </c>
      <c r="J1402" s="51">
        <v>69.358860000000007</v>
      </c>
      <c r="K1402" s="28">
        <v>0</v>
      </c>
      <c r="L1402" s="28" t="s">
        <v>4942</v>
      </c>
      <c r="M1402" s="51" t="s">
        <v>4942</v>
      </c>
      <c r="N1402" s="51" t="s">
        <v>4942</v>
      </c>
      <c r="O1402" s="51" t="s">
        <v>4942</v>
      </c>
      <c r="P1402" s="30" t="s">
        <v>4748</v>
      </c>
      <c r="Q1402" s="27" t="s">
        <v>4570</v>
      </c>
      <c r="R1402" s="30" t="s">
        <v>4349</v>
      </c>
      <c r="S1402" s="27" t="s">
        <v>4290</v>
      </c>
      <c r="T1402" s="30">
        <v>115.18181800000001</v>
      </c>
      <c r="U1402" s="27">
        <v>-0.18310767375886519</v>
      </c>
      <c r="V1402" s="30" t="s">
        <v>4571</v>
      </c>
      <c r="W1402" s="32" t="s">
        <v>4391</v>
      </c>
      <c r="X1402" s="30" t="s">
        <v>4273</v>
      </c>
      <c r="Y1402" s="32" t="s">
        <v>4341</v>
      </c>
      <c r="Z1402" s="30">
        <v>-2615.5937250000002</v>
      </c>
      <c r="AA1402" s="32">
        <v>144.31076250000001</v>
      </c>
      <c r="AB1402" s="30">
        <v>-802</v>
      </c>
      <c r="AC1402" s="27" t="s">
        <v>2001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4748</v>
      </c>
      <c r="AI1402" s="25">
        <v>-43.478133954722395</v>
      </c>
      <c r="AJ1402" s="25">
        <v>-10.993843896407238</v>
      </c>
      <c r="AK1402" s="25" t="s">
        <v>4748</v>
      </c>
      <c r="AL1402" s="25">
        <v>-120.32372517699339</v>
      </c>
      <c r="AM1402" s="25">
        <v>-18.462187333280326</v>
      </c>
      <c r="AN1402" s="49">
        <v>1.5943006915708602</v>
      </c>
      <c r="AO1402" s="49">
        <v>-11.958451757159484</v>
      </c>
      <c r="AP1402" s="49">
        <v>-608.08152637424075</v>
      </c>
      <c r="AQ1402" s="49">
        <v>71.258859552542901</v>
      </c>
      <c r="AR1402" s="49">
        <v>39.184589132558912</v>
      </c>
      <c r="AS1402" s="49">
        <v>27.217222787340773</v>
      </c>
      <c r="AT1402" s="28">
        <v>0</v>
      </c>
      <c r="AU1402" s="28" t="s">
        <v>4748</v>
      </c>
      <c r="AV1402" s="28">
        <v>0</v>
      </c>
    </row>
    <row r="1403" spans="1:48" x14ac:dyDescent="0.25">
      <c r="A1403" s="162">
        <v>1400</v>
      </c>
      <c r="B1403" s="3" t="s">
        <v>4118</v>
      </c>
      <c r="C1403" s="3" t="s">
        <v>2176</v>
      </c>
      <c r="D1403" s="6">
        <v>101000</v>
      </c>
      <c r="E1403" s="171">
        <v>12.347049999999999</v>
      </c>
      <c r="F1403" s="171">
        <v>-11.403510000000001</v>
      </c>
      <c r="G1403" s="171">
        <v>77.816900000000004</v>
      </c>
      <c r="H1403" s="6">
        <v>1611707500000</v>
      </c>
      <c r="I1403" s="154">
        <v>15.9575</v>
      </c>
      <c r="J1403" s="154">
        <v>81.916650000000004</v>
      </c>
      <c r="K1403" s="6">
        <v>950</v>
      </c>
      <c r="L1403" s="6">
        <v>95950000</v>
      </c>
      <c r="M1403" s="154">
        <v>27.693995064436525</v>
      </c>
      <c r="N1403" s="154">
        <v>5.7367451293664589</v>
      </c>
      <c r="O1403" s="154" t="s">
        <v>4942</v>
      </c>
      <c r="P1403" s="172" t="s">
        <v>4748</v>
      </c>
      <c r="Q1403" s="168" t="s">
        <v>4748</v>
      </c>
      <c r="R1403" s="172" t="s">
        <v>4572</v>
      </c>
      <c r="S1403" s="168" t="s">
        <v>4748</v>
      </c>
      <c r="T1403" s="172">
        <v>788998.30307499995</v>
      </c>
      <c r="U1403" s="168">
        <v>1105.5894853786815</v>
      </c>
      <c r="V1403" s="172" t="s">
        <v>4748</v>
      </c>
      <c r="W1403" s="173" t="s">
        <v>4573</v>
      </c>
      <c r="X1403" s="172" t="s">
        <v>4748</v>
      </c>
      <c r="Y1403" s="173" t="s">
        <v>4748</v>
      </c>
      <c r="Z1403" s="172">
        <v>68604.407877999998</v>
      </c>
      <c r="AA1403" s="173" t="s">
        <v>4748</v>
      </c>
      <c r="AB1403" s="172" t="s">
        <v>4748</v>
      </c>
      <c r="AC1403" s="168" t="s">
        <v>2001</v>
      </c>
      <c r="AD1403" s="172">
        <v>2559</v>
      </c>
      <c r="AE1403" s="168" t="s">
        <v>2001</v>
      </c>
      <c r="AF1403" s="172">
        <v>3647</v>
      </c>
      <c r="AG1403" s="168">
        <v>0.42516608050019539</v>
      </c>
      <c r="AH1403" s="171" t="s">
        <v>4748</v>
      </c>
      <c r="AI1403" s="171" t="s">
        <v>4748</v>
      </c>
      <c r="AJ1403" s="171">
        <v>6.6838488829883307</v>
      </c>
      <c r="AK1403" s="171" t="s">
        <v>4748</v>
      </c>
      <c r="AL1403" s="171" t="s">
        <v>4748</v>
      </c>
      <c r="AM1403" s="171">
        <v>22.007001764969448</v>
      </c>
      <c r="AN1403" s="170" t="s">
        <v>4748</v>
      </c>
      <c r="AO1403" s="170">
        <v>40.296200871447788</v>
      </c>
      <c r="AP1403" s="170">
        <v>40.75260756200074</v>
      </c>
      <c r="AQ1403" s="170" t="s">
        <v>4748</v>
      </c>
      <c r="AR1403" s="170">
        <v>59.743667390077917</v>
      </c>
      <c r="AS1403" s="170">
        <v>71.686389592369281</v>
      </c>
      <c r="AT1403" s="6" t="s">
        <v>4748</v>
      </c>
      <c r="AU1403" s="6" t="s">
        <v>4748</v>
      </c>
      <c r="AV1403" s="6">
        <v>0</v>
      </c>
    </row>
    <row r="1404" spans="1:48" x14ac:dyDescent="0.25">
      <c r="A1404" s="162">
        <v>1401</v>
      </c>
      <c r="B1404" s="3" t="s">
        <v>3819</v>
      </c>
      <c r="C1404" s="3" t="s">
        <v>2176</v>
      </c>
      <c r="D1404" s="28">
        <v>20500</v>
      </c>
      <c r="E1404" s="25">
        <v>0</v>
      </c>
      <c r="F1404" s="25">
        <v>-31.20805</v>
      </c>
      <c r="G1404" s="25">
        <v>111.3402</v>
      </c>
      <c r="H1404" s="28">
        <v>692921771000.00012</v>
      </c>
      <c r="I1404" s="51">
        <v>33.80106</v>
      </c>
      <c r="J1404" s="51">
        <v>13.060449999999999</v>
      </c>
      <c r="K1404" s="28">
        <v>22530</v>
      </c>
      <c r="L1404" s="28">
        <v>473115000</v>
      </c>
      <c r="M1404" s="51" t="s">
        <v>4942</v>
      </c>
      <c r="N1404" s="51">
        <v>1.5554603074623792</v>
      </c>
      <c r="O1404" s="51" t="s">
        <v>4942</v>
      </c>
      <c r="P1404" s="30" t="s">
        <v>4574</v>
      </c>
      <c r="Q1404" s="27" t="s">
        <v>4345</v>
      </c>
      <c r="R1404" s="30" t="s">
        <v>4292</v>
      </c>
      <c r="S1404" s="27" t="s">
        <v>4575</v>
      </c>
      <c r="T1404" s="30">
        <v>986504.03105200001</v>
      </c>
      <c r="U1404" s="27">
        <v>9133.2965838148157</v>
      </c>
      <c r="V1404" s="30" t="s">
        <v>4303</v>
      </c>
      <c r="W1404" s="32" t="s">
        <v>4576</v>
      </c>
      <c r="X1404" s="30" t="s">
        <v>4577</v>
      </c>
      <c r="Y1404" s="32" t="s">
        <v>4578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9">
        <v>6.9125381449107177</v>
      </c>
      <c r="AO1404" s="49">
        <v>6.5347241314127613</v>
      </c>
      <c r="AP1404" s="49">
        <v>6.4133567439690449</v>
      </c>
      <c r="AQ1404" s="49">
        <v>24.267741356322194</v>
      </c>
      <c r="AR1404" s="49">
        <v>54.961872261296193</v>
      </c>
      <c r="AS1404" s="49">
        <v>47.239324562360494</v>
      </c>
      <c r="AT1404" s="28">
        <v>0</v>
      </c>
      <c r="AU1404" s="28" t="s">
        <v>4748</v>
      </c>
      <c r="AV1404" s="28">
        <v>0</v>
      </c>
    </row>
    <row r="1405" spans="1:48" x14ac:dyDescent="0.25">
      <c r="A1405" s="162">
        <v>1402</v>
      </c>
      <c r="B1405" s="3" t="s">
        <v>292</v>
      </c>
      <c r="C1405" s="3" t="s">
        <v>1</v>
      </c>
      <c r="D1405" s="28">
        <v>38400</v>
      </c>
      <c r="E1405" s="25">
        <v>-3.759398</v>
      </c>
      <c r="F1405" s="25">
        <v>-1.538462</v>
      </c>
      <c r="G1405" s="25">
        <v>3.999997</v>
      </c>
      <c r="H1405" s="28">
        <v>1213880102400</v>
      </c>
      <c r="I1405" s="51">
        <v>31.611459999999997</v>
      </c>
      <c r="J1405" s="51">
        <v>67.290229999999994</v>
      </c>
      <c r="K1405" s="28">
        <v>4398</v>
      </c>
      <c r="L1405" s="28">
        <v>166468800</v>
      </c>
      <c r="M1405" s="51">
        <v>11.032867464394434</v>
      </c>
      <c r="N1405" s="51">
        <v>1.3497947710360629</v>
      </c>
      <c r="O1405" s="51">
        <v>0.33883970000000002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9">
        <v>26.321470373138347</v>
      </c>
      <c r="AO1405" s="49">
        <v>25.782755958281712</v>
      </c>
      <c r="AP1405" s="49">
        <v>23.208121286231652</v>
      </c>
      <c r="AQ1405" s="49">
        <v>0</v>
      </c>
      <c r="AR1405" s="49">
        <v>16.509149288688089</v>
      </c>
      <c r="AS1405" s="49">
        <v>30.721743544079931</v>
      </c>
      <c r="AT1405" s="28">
        <v>1775.1479289940828</v>
      </c>
      <c r="AU1405" s="28">
        <v>1479.2899408284022</v>
      </c>
      <c r="AV1405" s="28" t="s">
        <v>4748</v>
      </c>
    </row>
    <row r="1406" spans="1:48" x14ac:dyDescent="0.25">
      <c r="A1406" s="162">
        <v>1403</v>
      </c>
      <c r="B1406" s="3" t="s">
        <v>655</v>
      </c>
      <c r="C1406" s="3" t="s">
        <v>2176</v>
      </c>
      <c r="D1406" s="28">
        <v>4800</v>
      </c>
      <c r="E1406" s="25">
        <v>0</v>
      </c>
      <c r="F1406" s="25">
        <v>6.6666670000000003</v>
      </c>
      <c r="G1406" s="25">
        <v>-15.78947</v>
      </c>
      <c r="H1406" s="28">
        <v>72000000000</v>
      </c>
      <c r="I1406" s="51">
        <v>15</v>
      </c>
      <c r="J1406" s="51">
        <v>50.347099999999998</v>
      </c>
      <c r="K1406" s="28">
        <v>300</v>
      </c>
      <c r="L1406" s="28">
        <v>1246500</v>
      </c>
      <c r="M1406" s="51">
        <v>15.188956504638345</v>
      </c>
      <c r="N1406" s="51">
        <v>0.27244643618440678</v>
      </c>
      <c r="O1406" s="51" t="s">
        <v>4942</v>
      </c>
      <c r="P1406" s="30" t="s">
        <v>4544</v>
      </c>
      <c r="Q1406" s="27" t="s">
        <v>4580</v>
      </c>
      <c r="R1406" s="30" t="s">
        <v>4581</v>
      </c>
      <c r="S1406" s="27" t="s">
        <v>4582</v>
      </c>
      <c r="T1406" s="30">
        <v>213325.867868</v>
      </c>
      <c r="U1406" s="27">
        <v>810.12497288212933</v>
      </c>
      <c r="V1406" s="30" t="s">
        <v>4266</v>
      </c>
      <c r="W1406" s="32" t="s">
        <v>4353</v>
      </c>
      <c r="X1406" s="30" t="s">
        <v>4583</v>
      </c>
      <c r="Y1406" s="32" t="s">
        <v>4584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9">
        <v>3.1188166331914458</v>
      </c>
      <c r="AO1406" s="49">
        <v>-3.9819901449246187</v>
      </c>
      <c r="AP1406" s="49">
        <v>-12.336588054705256</v>
      </c>
      <c r="AQ1406" s="49">
        <v>96.335090983291494</v>
      </c>
      <c r="AR1406" s="49">
        <v>80.817191247467107</v>
      </c>
      <c r="AS1406" s="49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62">
        <v>1404</v>
      </c>
      <c r="B1407" s="3" t="s">
        <v>2064</v>
      </c>
      <c r="C1407" s="3" t="s">
        <v>694</v>
      </c>
      <c r="D1407" s="28">
        <v>20100</v>
      </c>
      <c r="E1407" s="25">
        <v>-0.49504949999999998</v>
      </c>
      <c r="F1407" s="25">
        <v>2.0304570000000002</v>
      </c>
      <c r="G1407" s="25">
        <v>-16.25</v>
      </c>
      <c r="H1407" s="28">
        <v>9011835000000</v>
      </c>
      <c r="I1407" s="51">
        <v>448.34999999999997</v>
      </c>
      <c r="J1407" s="51">
        <v>32.027389999999997</v>
      </c>
      <c r="K1407" s="28">
        <v>1154386</v>
      </c>
      <c r="L1407" s="28">
        <v>22554940000</v>
      </c>
      <c r="M1407" s="51">
        <v>14.517276305974375</v>
      </c>
      <c r="N1407" s="51">
        <v>1.4016754551271315</v>
      </c>
      <c r="O1407" s="51">
        <v>0.91938900000000001</v>
      </c>
      <c r="P1407" s="30">
        <v>7819904.6002740003</v>
      </c>
      <c r="Q1407" s="27" t="s">
        <v>2001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2001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2001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9">
        <v>21.955256905932618</v>
      </c>
      <c r="AO1407" s="49">
        <v>24.311761276735531</v>
      </c>
      <c r="AP1407" s="49">
        <v>23.279626015917486</v>
      </c>
      <c r="AQ1407" s="49">
        <v>67.845752327423043</v>
      </c>
      <c r="AR1407" s="49">
        <v>49.143356809234113</v>
      </c>
      <c r="AS1407" s="49">
        <v>31.886495908872288</v>
      </c>
      <c r="AT1407" s="28">
        <v>0</v>
      </c>
      <c r="AU1407" s="28">
        <v>0</v>
      </c>
      <c r="AV1407" s="28" t="s">
        <v>4748</v>
      </c>
    </row>
    <row r="1408" spans="1:48" x14ac:dyDescent="0.25">
      <c r="A1408" s="162">
        <v>1405</v>
      </c>
      <c r="B1408" s="3" t="s">
        <v>3822</v>
      </c>
      <c r="C1408" s="3" t="s">
        <v>2176</v>
      </c>
      <c r="D1408" s="28">
        <v>61800</v>
      </c>
      <c r="E1408" s="25">
        <v>-6.3636359999999996</v>
      </c>
      <c r="F1408" s="25">
        <v>14.44444</v>
      </c>
      <c r="G1408" s="25">
        <v>25.865580000000001</v>
      </c>
      <c r="H1408" s="28">
        <v>2725380000000</v>
      </c>
      <c r="I1408" s="51">
        <v>44.1</v>
      </c>
      <c r="J1408" s="51">
        <v>53.439680000000003</v>
      </c>
      <c r="K1408" s="28">
        <v>55565.5</v>
      </c>
      <c r="L1408" s="28">
        <v>3669334000</v>
      </c>
      <c r="M1408" s="51">
        <v>9.4960049170251999</v>
      </c>
      <c r="N1408" s="51">
        <v>1.9851641246929654</v>
      </c>
      <c r="O1408" s="51">
        <v>0.50592079999999995</v>
      </c>
      <c r="P1408" s="30" t="s">
        <v>4585</v>
      </c>
      <c r="Q1408" s="27" t="s">
        <v>4382</v>
      </c>
      <c r="R1408" s="30" t="s">
        <v>4586</v>
      </c>
      <c r="S1408" s="27" t="s">
        <v>4748</v>
      </c>
      <c r="T1408" s="30">
        <v>8451890.2078099996</v>
      </c>
      <c r="U1408" s="27">
        <v>11238.215701874999</v>
      </c>
      <c r="V1408" s="30" t="s">
        <v>4357</v>
      </c>
      <c r="W1408" s="32" t="s">
        <v>4587</v>
      </c>
      <c r="X1408" s="30" t="s">
        <v>4748</v>
      </c>
      <c r="Y1408" s="32" t="s">
        <v>4588</v>
      </c>
      <c r="Z1408" s="30">
        <v>378285.73913499998</v>
      </c>
      <c r="AA1408" s="32" t="s">
        <v>4748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9">
        <v>11.900572352174999</v>
      </c>
      <c r="AO1408" s="49">
        <v>12.003543910636017</v>
      </c>
      <c r="AP1408" s="49">
        <v>11.685145213900084</v>
      </c>
      <c r="AQ1408" s="49">
        <v>26.949873347006669</v>
      </c>
      <c r="AR1408" s="49">
        <v>10.243165352557597</v>
      </c>
      <c r="AS1408" s="49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62">
        <v>1406</v>
      </c>
      <c r="B1409" s="3" t="s">
        <v>4969</v>
      </c>
      <c r="C1409" s="3" t="s">
        <v>2176</v>
      </c>
      <c r="D1409" s="28">
        <v>22500</v>
      </c>
      <c r="E1409" s="25">
        <v>-10</v>
      </c>
      <c r="F1409" s="25">
        <v>38.036810000000003</v>
      </c>
      <c r="G1409" s="25" t="s">
        <v>4942</v>
      </c>
      <c r="H1409" s="28">
        <v>50485752000000</v>
      </c>
      <c r="I1409" s="51">
        <v>2243.8109999999997</v>
      </c>
      <c r="J1409" s="51">
        <v>100</v>
      </c>
      <c r="K1409" s="28">
        <v>312511</v>
      </c>
      <c r="L1409" s="28">
        <v>7388342000</v>
      </c>
      <c r="M1409" s="51" t="s">
        <v>4942</v>
      </c>
      <c r="N1409" s="51">
        <v>2.4686254260739027</v>
      </c>
      <c r="O1409" s="51" t="s">
        <v>4942</v>
      </c>
      <c r="P1409" s="30" t="s">
        <v>2001</v>
      </c>
      <c r="Q1409" s="27" t="s">
        <v>2001</v>
      </c>
      <c r="R1409" s="30" t="s">
        <v>2001</v>
      </c>
      <c r="S1409" s="27" t="s">
        <v>2001</v>
      </c>
      <c r="T1409" s="30" t="s">
        <v>2001</v>
      </c>
      <c r="U1409" s="27" t="s">
        <v>2001</v>
      </c>
      <c r="V1409" s="30" t="s">
        <v>2001</v>
      </c>
      <c r="W1409" s="32" t="s">
        <v>2001</v>
      </c>
      <c r="X1409" s="30" t="s">
        <v>2001</v>
      </c>
      <c r="Y1409" s="32" t="s">
        <v>2001</v>
      </c>
      <c r="Z1409" s="30" t="s">
        <v>2001</v>
      </c>
      <c r="AA1409" s="32" t="s">
        <v>2001</v>
      </c>
      <c r="AB1409" s="30" t="s">
        <v>2001</v>
      </c>
      <c r="AC1409" s="27" t="s">
        <v>2001</v>
      </c>
      <c r="AD1409" s="30" t="s">
        <v>2001</v>
      </c>
      <c r="AE1409" s="27" t="s">
        <v>2001</v>
      </c>
      <c r="AF1409" s="30" t="s">
        <v>2001</v>
      </c>
      <c r="AG1409" s="27" t="s">
        <v>2001</v>
      </c>
      <c r="AH1409" s="25" t="s">
        <v>2001</v>
      </c>
      <c r="AI1409" s="25" t="s">
        <v>2001</v>
      </c>
      <c r="AJ1409" s="25" t="s">
        <v>2001</v>
      </c>
      <c r="AK1409" s="25" t="s">
        <v>2001</v>
      </c>
      <c r="AL1409" s="25" t="s">
        <v>2001</v>
      </c>
      <c r="AM1409" s="25" t="s">
        <v>2001</v>
      </c>
      <c r="AN1409" s="49" t="s">
        <v>2001</v>
      </c>
      <c r="AO1409" s="49" t="s">
        <v>2001</v>
      </c>
      <c r="AP1409" s="49" t="s">
        <v>2001</v>
      </c>
      <c r="AQ1409" s="49" t="s">
        <v>2001</v>
      </c>
      <c r="AR1409" s="49" t="s">
        <v>2001</v>
      </c>
      <c r="AS1409" s="49" t="s">
        <v>2001</v>
      </c>
      <c r="AT1409" s="28" t="s">
        <v>2001</v>
      </c>
      <c r="AU1409" s="28" t="s">
        <v>2001</v>
      </c>
      <c r="AV1409" s="28" t="s">
        <v>2001</v>
      </c>
    </row>
    <row r="1410" spans="1:48" x14ac:dyDescent="0.25">
      <c r="A1410" s="162">
        <v>1407</v>
      </c>
      <c r="B1410" s="3" t="s">
        <v>3825</v>
      </c>
      <c r="C1410" s="3" t="s">
        <v>2176</v>
      </c>
      <c r="D1410" s="6">
        <v>10000</v>
      </c>
      <c r="E1410" s="171">
        <v>-20.634920000000001</v>
      </c>
      <c r="F1410" s="171">
        <v>-21.875</v>
      </c>
      <c r="G1410" s="171">
        <v>21.951219999999999</v>
      </c>
      <c r="H1410" s="6">
        <v>93251550000</v>
      </c>
      <c r="I1410" s="154">
        <v>9.3251499999999989</v>
      </c>
      <c r="J1410" s="154" t="s">
        <v>4942</v>
      </c>
      <c r="K1410" s="6">
        <v>1815</v>
      </c>
      <c r="L1410" s="6">
        <v>16110000</v>
      </c>
      <c r="M1410" s="154">
        <v>5.9988002399520095</v>
      </c>
      <c r="N1410" s="154">
        <v>0.79216015499855863</v>
      </c>
      <c r="O1410" s="154" t="s">
        <v>4942</v>
      </c>
      <c r="P1410" s="172" t="s">
        <v>4748</v>
      </c>
      <c r="Q1410" s="168" t="s">
        <v>4369</v>
      </c>
      <c r="R1410" s="172" t="s">
        <v>4589</v>
      </c>
      <c r="S1410" s="168" t="s">
        <v>4748</v>
      </c>
      <c r="T1410" s="172">
        <v>255890.106627</v>
      </c>
      <c r="U1410" s="168">
        <v>1018.4824965219124</v>
      </c>
      <c r="V1410" s="172" t="s">
        <v>4566</v>
      </c>
      <c r="W1410" s="173" t="s">
        <v>4556</v>
      </c>
      <c r="X1410" s="172" t="s">
        <v>4748</v>
      </c>
      <c r="Y1410" s="173" t="s">
        <v>4748</v>
      </c>
      <c r="Z1410" s="172">
        <v>17070.511635999999</v>
      </c>
      <c r="AA1410" s="173" t="s">
        <v>4748</v>
      </c>
      <c r="AB1410" s="172">
        <v>2091</v>
      </c>
      <c r="AC1410" s="168" t="s">
        <v>2001</v>
      </c>
      <c r="AD1410" s="172">
        <v>2044</v>
      </c>
      <c r="AE1410" s="168">
        <v>-2.2477283596365361E-2</v>
      </c>
      <c r="AF1410" s="172">
        <v>1831</v>
      </c>
      <c r="AG1410" s="168">
        <v>-0.10420743639921722</v>
      </c>
      <c r="AH1410" s="171" t="s">
        <v>4748</v>
      </c>
      <c r="AI1410" s="171">
        <v>14.013379844274812</v>
      </c>
      <c r="AJ1410" s="171">
        <v>12.559269952391558</v>
      </c>
      <c r="AK1410" s="171" t="s">
        <v>4748</v>
      </c>
      <c r="AL1410" s="171">
        <v>16.133542940480009</v>
      </c>
      <c r="AM1410" s="171">
        <v>14.327705142472086</v>
      </c>
      <c r="AN1410" s="170">
        <v>16.077820515328533</v>
      </c>
      <c r="AO1410" s="170">
        <v>17.875046246643965</v>
      </c>
      <c r="AP1410" s="170">
        <v>15.95549750796501</v>
      </c>
      <c r="AQ1410" s="170">
        <v>0</v>
      </c>
      <c r="AR1410" s="170">
        <v>0</v>
      </c>
      <c r="AS1410" s="170">
        <v>0</v>
      </c>
      <c r="AT1410" s="6" t="s">
        <v>4748</v>
      </c>
      <c r="AU1410" s="6">
        <v>1500</v>
      </c>
      <c r="AV1410" s="6">
        <v>1500</v>
      </c>
    </row>
    <row r="1411" spans="1:48" x14ac:dyDescent="0.25">
      <c r="A1411" s="162">
        <v>1408</v>
      </c>
      <c r="B1411" s="3" t="s">
        <v>656</v>
      </c>
      <c r="C1411" s="3" t="s">
        <v>694</v>
      </c>
      <c r="D1411" s="28">
        <v>16600</v>
      </c>
      <c r="E1411" s="25">
        <v>-13.98964</v>
      </c>
      <c r="F1411" s="25">
        <v>-22.065729999999999</v>
      </c>
      <c r="G1411" s="25">
        <v>-24.886880000000001</v>
      </c>
      <c r="H1411" s="28">
        <v>129910305200</v>
      </c>
      <c r="I1411" s="51">
        <v>7.82592</v>
      </c>
      <c r="J1411" s="51">
        <v>80.127210000000005</v>
      </c>
      <c r="K1411" s="28">
        <v>350</v>
      </c>
      <c r="L1411" s="28">
        <v>5991000</v>
      </c>
      <c r="M1411" s="51">
        <v>24.8914304778808</v>
      </c>
      <c r="N1411" s="51">
        <v>0.74268739971616615</v>
      </c>
      <c r="O1411" s="51" t="s">
        <v>4942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9">
        <v>24.478409403647937</v>
      </c>
      <c r="AO1411" s="49">
        <v>38.974625566957812</v>
      </c>
      <c r="AP1411" s="49">
        <v>0.36888937478531947</v>
      </c>
      <c r="AQ1411" s="49">
        <v>0</v>
      </c>
      <c r="AR1411" s="49">
        <v>0</v>
      </c>
      <c r="AS1411" s="49">
        <v>419.79983307302643</v>
      </c>
      <c r="AT1411" s="28">
        <v>3000</v>
      </c>
      <c r="AU1411" s="28">
        <v>800</v>
      </c>
      <c r="AV1411" s="28" t="s">
        <v>4748</v>
      </c>
    </row>
    <row r="1412" spans="1:48" x14ac:dyDescent="0.25">
      <c r="A1412" s="162">
        <v>1409</v>
      </c>
      <c r="B1412" s="3" t="s">
        <v>4731</v>
      </c>
      <c r="C1412" s="3" t="s">
        <v>2176</v>
      </c>
      <c r="D1412" s="28">
        <v>19000</v>
      </c>
      <c r="E1412" s="25">
        <v>-13.63636</v>
      </c>
      <c r="F1412" s="25">
        <v>-5</v>
      </c>
      <c r="G1412" s="25">
        <v>-13.63636</v>
      </c>
      <c r="H1412" s="28">
        <v>1201750000000</v>
      </c>
      <c r="I1412" s="51">
        <v>63.25</v>
      </c>
      <c r="J1412" s="51">
        <v>100</v>
      </c>
      <c r="K1412" s="28">
        <v>290</v>
      </c>
      <c r="L1412" s="28">
        <v>6365000</v>
      </c>
      <c r="M1412" s="51">
        <v>11.571254567600487</v>
      </c>
      <c r="N1412" s="51">
        <v>1.6110274599684549</v>
      </c>
      <c r="O1412" s="51" t="s">
        <v>4942</v>
      </c>
      <c r="P1412" s="30" t="s">
        <v>4748</v>
      </c>
      <c r="Q1412" s="27" t="s">
        <v>4748</v>
      </c>
      <c r="R1412" s="30" t="s">
        <v>4748</v>
      </c>
      <c r="S1412" s="27" t="s">
        <v>4748</v>
      </c>
      <c r="T1412" s="30" t="s">
        <v>4908</v>
      </c>
      <c r="U1412" s="27" t="s">
        <v>4748</v>
      </c>
      <c r="V1412" s="30" t="s">
        <v>4748</v>
      </c>
      <c r="W1412" s="32" t="s">
        <v>4748</v>
      </c>
      <c r="X1412" s="30" t="s">
        <v>4748</v>
      </c>
      <c r="Y1412" s="32" t="s">
        <v>4748</v>
      </c>
      <c r="Z1412" s="30" t="s">
        <v>4908</v>
      </c>
      <c r="AA1412" s="32" t="s">
        <v>4748</v>
      </c>
      <c r="AB1412" s="30" t="s">
        <v>4908</v>
      </c>
      <c r="AC1412" s="27" t="s">
        <v>2001</v>
      </c>
      <c r="AD1412" s="30" t="s">
        <v>4908</v>
      </c>
      <c r="AE1412" s="27" t="s">
        <v>2001</v>
      </c>
      <c r="AF1412" s="30" t="s">
        <v>4908</v>
      </c>
      <c r="AG1412" s="27" t="s">
        <v>4748</v>
      </c>
      <c r="AH1412" s="25" t="s">
        <v>4908</v>
      </c>
      <c r="AI1412" s="25" t="s">
        <v>4908</v>
      </c>
      <c r="AJ1412" s="25" t="s">
        <v>4908</v>
      </c>
      <c r="AK1412" s="25" t="s">
        <v>4908</v>
      </c>
      <c r="AL1412" s="25" t="s">
        <v>4908</v>
      </c>
      <c r="AM1412" s="25" t="s">
        <v>4908</v>
      </c>
      <c r="AN1412" s="49" t="s">
        <v>4908</v>
      </c>
      <c r="AO1412" s="49" t="s">
        <v>4908</v>
      </c>
      <c r="AP1412" s="49" t="s">
        <v>4908</v>
      </c>
      <c r="AQ1412" s="49" t="s">
        <v>4908</v>
      </c>
      <c r="AR1412" s="49" t="s">
        <v>4908</v>
      </c>
      <c r="AS1412" s="49" t="s">
        <v>4908</v>
      </c>
      <c r="AT1412" s="28" t="s">
        <v>4908</v>
      </c>
      <c r="AU1412" s="28" t="s">
        <v>4908</v>
      </c>
      <c r="AV1412" s="28" t="s">
        <v>4908</v>
      </c>
    </row>
    <row r="1413" spans="1:48" x14ac:dyDescent="0.25">
      <c r="A1413" s="162">
        <v>1410</v>
      </c>
      <c r="B1413" s="3" t="s">
        <v>657</v>
      </c>
      <c r="C1413" s="3" t="s">
        <v>694</v>
      </c>
      <c r="D1413" s="28">
        <v>8900</v>
      </c>
      <c r="E1413" s="25">
        <v>-14.423080000000001</v>
      </c>
      <c r="F1413" s="25">
        <v>-3.2608700000000002</v>
      </c>
      <c r="G1413" s="25">
        <v>-10.19819</v>
      </c>
      <c r="H1413" s="28">
        <v>374793142100</v>
      </c>
      <c r="I1413" s="51">
        <v>42.11159</v>
      </c>
      <c r="J1413" s="51">
        <v>68.656660000000002</v>
      </c>
      <c r="K1413" s="28">
        <v>21652.3</v>
      </c>
      <c r="L1413" s="28">
        <v>217703500</v>
      </c>
      <c r="M1413" s="51">
        <v>8.4573536913488763</v>
      </c>
      <c r="N1413" s="51">
        <v>0.59801926149657381</v>
      </c>
      <c r="O1413" s="51">
        <v>0.63169379999999997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9">
        <v>4.4950302864297464</v>
      </c>
      <c r="AO1413" s="49">
        <v>5.4829475852548937</v>
      </c>
      <c r="AP1413" s="49">
        <v>3.8882140338060256</v>
      </c>
      <c r="AQ1413" s="49">
        <v>70.717809707869222</v>
      </c>
      <c r="AR1413" s="49">
        <v>91.342580355527375</v>
      </c>
      <c r="AS1413" s="49">
        <v>134.28220162888945</v>
      </c>
      <c r="AT1413" s="28">
        <v>1000</v>
      </c>
      <c r="AU1413" s="28">
        <v>1500</v>
      </c>
      <c r="AV1413" s="28" t="s">
        <v>4748</v>
      </c>
    </row>
    <row r="1414" spans="1:48" x14ac:dyDescent="0.25">
      <c r="A1414" s="162">
        <v>1411</v>
      </c>
      <c r="B1414" s="3" t="s">
        <v>3828</v>
      </c>
      <c r="C1414" s="3" t="s">
        <v>2176</v>
      </c>
      <c r="D1414" s="28">
        <v>11600</v>
      </c>
      <c r="E1414" s="25">
        <v>-7.9365079999999999</v>
      </c>
      <c r="F1414" s="25">
        <v>0</v>
      </c>
      <c r="G1414" s="25">
        <v>-10.07752</v>
      </c>
      <c r="H1414" s="28">
        <v>5800000000000</v>
      </c>
      <c r="I1414" s="51">
        <v>500</v>
      </c>
      <c r="J1414" s="51">
        <v>97.988200000000006</v>
      </c>
      <c r="K1414" s="28">
        <v>376367</v>
      </c>
      <c r="L1414" s="28">
        <v>4529220000</v>
      </c>
      <c r="M1414" s="51">
        <v>15.025906735751295</v>
      </c>
      <c r="N1414" s="51">
        <v>0.96870958175967259</v>
      </c>
      <c r="O1414" s="51">
        <v>1.2347919999999999</v>
      </c>
      <c r="P1414" s="30" t="s">
        <v>4748</v>
      </c>
      <c r="Q1414" s="27" t="s">
        <v>4347</v>
      </c>
      <c r="R1414" s="30" t="s">
        <v>4359</v>
      </c>
      <c r="S1414" s="27" t="s">
        <v>4748</v>
      </c>
      <c r="T1414" s="30">
        <v>17446543.799942002</v>
      </c>
      <c r="U1414" s="27">
        <v>113288.24545416885</v>
      </c>
      <c r="V1414" s="30" t="s">
        <v>4590</v>
      </c>
      <c r="W1414" s="32" t="s">
        <v>4327</v>
      </c>
      <c r="X1414" s="30" t="s">
        <v>4748</v>
      </c>
      <c r="Y1414" s="32" t="s">
        <v>4748</v>
      </c>
      <c r="Z1414" s="30">
        <v>385955.50611399999</v>
      </c>
      <c r="AA1414" s="32" t="s">
        <v>4748</v>
      </c>
      <c r="AB1414" s="30">
        <v>780</v>
      </c>
      <c r="AC1414" s="27" t="s">
        <v>2001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4748</v>
      </c>
      <c r="AI1414" s="25">
        <v>1.6831434420926483</v>
      </c>
      <c r="AJ1414" s="25">
        <v>1.8965600544749828</v>
      </c>
      <c r="AK1414" s="25" t="s">
        <v>4748</v>
      </c>
      <c r="AL1414" s="25">
        <v>5.5020576862714918</v>
      </c>
      <c r="AM1414" s="25">
        <v>6.4704259325610023</v>
      </c>
      <c r="AN1414" s="49">
        <v>12.411955766230454</v>
      </c>
      <c r="AO1414" s="49">
        <v>11.021908025231708</v>
      </c>
      <c r="AP1414" s="49">
        <v>9.1252272525764848</v>
      </c>
      <c r="AQ1414" s="49">
        <v>110.31933122947144</v>
      </c>
      <c r="AR1414" s="49">
        <v>116.39549405202081</v>
      </c>
      <c r="AS1414" s="49">
        <v>126.76844504668097</v>
      </c>
      <c r="AT1414" s="28">
        <v>500</v>
      </c>
      <c r="AU1414" s="28" t="s">
        <v>4748</v>
      </c>
      <c r="AV1414" s="28" t="s">
        <v>4748</v>
      </c>
    </row>
    <row r="1415" spans="1:48" x14ac:dyDescent="0.25">
      <c r="A1415" s="162">
        <v>1412</v>
      </c>
      <c r="B1415" s="3" t="s">
        <v>3831</v>
      </c>
      <c r="C1415" s="3" t="s">
        <v>2176</v>
      </c>
      <c r="D1415" s="28">
        <v>10400</v>
      </c>
      <c r="E1415" s="25">
        <v>0.97087380000000001</v>
      </c>
      <c r="F1415" s="25">
        <v>-11.11111</v>
      </c>
      <c r="G1415" s="25">
        <v>1.9607840000000001</v>
      </c>
      <c r="H1415" s="28">
        <v>372054259200</v>
      </c>
      <c r="I1415" s="51">
        <v>35.774450000000002</v>
      </c>
      <c r="J1415" s="51">
        <v>99.682169999999999</v>
      </c>
      <c r="K1415" s="28">
        <v>5660</v>
      </c>
      <c r="L1415" s="28">
        <v>59166000</v>
      </c>
      <c r="M1415" s="51">
        <v>10.721649484536082</v>
      </c>
      <c r="N1415" s="51">
        <v>0.95361704877966158</v>
      </c>
      <c r="O1415" s="51" t="s">
        <v>4942</v>
      </c>
      <c r="P1415" s="30" t="s">
        <v>4748</v>
      </c>
      <c r="Q1415" s="27" t="s">
        <v>4748</v>
      </c>
      <c r="R1415" s="30" t="s">
        <v>4591</v>
      </c>
      <c r="S1415" s="27" t="s">
        <v>4748</v>
      </c>
      <c r="T1415" s="30">
        <v>971803.44159599999</v>
      </c>
      <c r="U1415" s="27">
        <v>1078.7816017733333</v>
      </c>
      <c r="V1415" s="30" t="s">
        <v>4748</v>
      </c>
      <c r="W1415" s="32" t="s">
        <v>4592</v>
      </c>
      <c r="X1415" s="30" t="s">
        <v>4748</v>
      </c>
      <c r="Y1415" s="32" t="s">
        <v>4748</v>
      </c>
      <c r="Z1415" s="30">
        <v>34846.239669000002</v>
      </c>
      <c r="AA1415" s="32" t="s">
        <v>4748</v>
      </c>
      <c r="AB1415" s="30" t="s">
        <v>4748</v>
      </c>
      <c r="AC1415" s="27" t="s">
        <v>2001</v>
      </c>
      <c r="AD1415" s="30" t="s">
        <v>4748</v>
      </c>
      <c r="AE1415" s="27" t="s">
        <v>2001</v>
      </c>
      <c r="AF1415" s="30">
        <v>970</v>
      </c>
      <c r="AG1415" s="27" t="s">
        <v>4748</v>
      </c>
      <c r="AH1415" s="25" t="s">
        <v>4748</v>
      </c>
      <c r="AI1415" s="25" t="s">
        <v>4748</v>
      </c>
      <c r="AJ1415" s="25">
        <v>3.136361283886334</v>
      </c>
      <c r="AK1415" s="25" t="s">
        <v>4748</v>
      </c>
      <c r="AL1415" s="25" t="s">
        <v>4748</v>
      </c>
      <c r="AM1415" s="25">
        <v>9.0754887468434546</v>
      </c>
      <c r="AN1415" s="49" t="s">
        <v>4748</v>
      </c>
      <c r="AO1415" s="49">
        <v>16.338559612539939</v>
      </c>
      <c r="AP1415" s="49">
        <v>16.343733321437306</v>
      </c>
      <c r="AQ1415" s="49" t="s">
        <v>4748</v>
      </c>
      <c r="AR1415" s="49">
        <v>2.9882098676764657</v>
      </c>
      <c r="AS1415" s="49">
        <v>8.2914476273907223</v>
      </c>
      <c r="AT1415" s="28" t="s">
        <v>4748</v>
      </c>
      <c r="AU1415" s="28" t="s">
        <v>4748</v>
      </c>
      <c r="AV1415" s="28" t="s">
        <v>4748</v>
      </c>
    </row>
    <row r="1416" spans="1:48" x14ac:dyDescent="0.25">
      <c r="A1416" s="162">
        <v>1413</v>
      </c>
      <c r="B1416" s="3" t="s">
        <v>293</v>
      </c>
      <c r="C1416" s="3" t="s">
        <v>1</v>
      </c>
      <c r="D1416" s="28">
        <v>91500</v>
      </c>
      <c r="E1416" s="25">
        <v>1.6666669999999999</v>
      </c>
      <c r="F1416" s="25">
        <v>-1.8240339999999999</v>
      </c>
      <c r="G1416" s="25">
        <v>65.760869999999997</v>
      </c>
      <c r="H1416" s="28">
        <v>8454960784499.999</v>
      </c>
      <c r="I1416" s="51">
        <v>92.403939999999992</v>
      </c>
      <c r="J1416" s="51">
        <v>37.651130000000002</v>
      </c>
      <c r="K1416" s="28">
        <v>182402.5</v>
      </c>
      <c r="L1416" s="28">
        <v>16917550000</v>
      </c>
      <c r="M1416" s="51">
        <v>5.116232212336338</v>
      </c>
      <c r="N1416" s="51">
        <v>1.9560200923901321</v>
      </c>
      <c r="O1416" s="51">
        <v>0.86630149999999995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9">
        <v>12.359871096462561</v>
      </c>
      <c r="AO1416" s="49">
        <v>14.606104528200159</v>
      </c>
      <c r="AP1416" s="49">
        <v>14.376370217133482</v>
      </c>
      <c r="AQ1416" s="49">
        <v>84.819457728350997</v>
      </c>
      <c r="AR1416" s="49">
        <v>57.82729957376538</v>
      </c>
      <c r="AS1416" s="49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62">
        <v>1414</v>
      </c>
      <c r="B1417" s="3" t="s">
        <v>3833</v>
      </c>
      <c r="C1417" s="3" t="s">
        <v>2176</v>
      </c>
      <c r="D1417" s="28">
        <v>7500</v>
      </c>
      <c r="E1417" s="25">
        <v>-6.25</v>
      </c>
      <c r="F1417" s="25">
        <v>-16.66667</v>
      </c>
      <c r="G1417" s="25">
        <v>-16.66667</v>
      </c>
      <c r="H1417" s="28">
        <v>52500000000</v>
      </c>
      <c r="I1417" s="51">
        <v>7</v>
      </c>
      <c r="J1417" s="51">
        <v>100</v>
      </c>
      <c r="K1417" s="28">
        <v>4625</v>
      </c>
      <c r="L1417" s="28">
        <v>36223000</v>
      </c>
      <c r="M1417" s="51">
        <v>4.9867021276595747</v>
      </c>
      <c r="N1417" s="51">
        <v>0.57181956642446619</v>
      </c>
      <c r="O1417" s="51" t="s">
        <v>4942</v>
      </c>
      <c r="P1417" s="30" t="s">
        <v>4748</v>
      </c>
      <c r="Q1417" s="27" t="s">
        <v>4748</v>
      </c>
      <c r="R1417" s="30" t="s">
        <v>4381</v>
      </c>
      <c r="S1417" s="27" t="s">
        <v>4748</v>
      </c>
      <c r="T1417" s="30">
        <v>67966.504759999996</v>
      </c>
      <c r="U1417" s="27">
        <v>254.51317578947368</v>
      </c>
      <c r="V1417" s="30" t="s">
        <v>4748</v>
      </c>
      <c r="W1417" s="32" t="s">
        <v>4593</v>
      </c>
      <c r="X1417" s="30" t="s">
        <v>4748</v>
      </c>
      <c r="Y1417" s="32" t="s">
        <v>4748</v>
      </c>
      <c r="Z1417" s="30">
        <v>12542.423033999999</v>
      </c>
      <c r="AA1417" s="32" t="s">
        <v>4748</v>
      </c>
      <c r="AB1417" s="30" t="s">
        <v>4748</v>
      </c>
      <c r="AC1417" s="27" t="s">
        <v>2001</v>
      </c>
      <c r="AD1417" s="30">
        <v>833</v>
      </c>
      <c r="AE1417" s="27" t="s">
        <v>2001</v>
      </c>
      <c r="AF1417" s="30">
        <v>1433</v>
      </c>
      <c r="AG1417" s="27">
        <v>0.72028811524609848</v>
      </c>
      <c r="AH1417" s="25" t="s">
        <v>4748</v>
      </c>
      <c r="AI1417" s="25" t="s">
        <v>4748</v>
      </c>
      <c r="AJ1417" s="25">
        <v>2.9100423584797417</v>
      </c>
      <c r="AK1417" s="25" t="s">
        <v>4748</v>
      </c>
      <c r="AL1417" s="25" t="s">
        <v>4748</v>
      </c>
      <c r="AM1417" s="25">
        <v>11.550158976345259</v>
      </c>
      <c r="AN1417" s="49" t="s">
        <v>4748</v>
      </c>
      <c r="AO1417" s="49">
        <v>36.041399079307645</v>
      </c>
      <c r="AP1417" s="49">
        <v>25.062281131197604</v>
      </c>
      <c r="AQ1417" s="49" t="s">
        <v>4748</v>
      </c>
      <c r="AR1417" s="49">
        <v>167.01613982867903</v>
      </c>
      <c r="AS1417" s="49">
        <v>123.17673948343624</v>
      </c>
      <c r="AT1417" s="28" t="s">
        <v>4748</v>
      </c>
      <c r="AU1417" s="28" t="s">
        <v>4748</v>
      </c>
      <c r="AV1417" s="28">
        <v>1200</v>
      </c>
    </row>
    <row r="1418" spans="1:48" x14ac:dyDescent="0.25">
      <c r="A1418" s="162">
        <v>1415</v>
      </c>
      <c r="B1418" s="3" t="s">
        <v>3836</v>
      </c>
      <c r="C1418" s="3" t="s">
        <v>2176</v>
      </c>
      <c r="D1418" s="28">
        <v>22400</v>
      </c>
      <c r="E1418" s="25">
        <v>0</v>
      </c>
      <c r="F1418" s="25">
        <v>0</v>
      </c>
      <c r="G1418" s="25">
        <v>6.6666670000000003</v>
      </c>
      <c r="H1418" s="28">
        <v>481600000000</v>
      </c>
      <c r="I1418" s="51">
        <v>21.5</v>
      </c>
      <c r="J1418" s="51">
        <v>4.8786050000000003</v>
      </c>
      <c r="K1418" s="28">
        <v>0</v>
      </c>
      <c r="L1418" s="28" t="s">
        <v>4942</v>
      </c>
      <c r="M1418" s="51">
        <v>50.793650793650791</v>
      </c>
      <c r="N1418" s="51">
        <v>2.1362392436031095</v>
      </c>
      <c r="O1418" s="51" t="s">
        <v>4942</v>
      </c>
      <c r="P1418" s="30" t="s">
        <v>4345</v>
      </c>
      <c r="Q1418" s="27" t="s">
        <v>4446</v>
      </c>
      <c r="R1418" s="30" t="s">
        <v>4377</v>
      </c>
      <c r="S1418" s="27" t="s">
        <v>4362</v>
      </c>
      <c r="T1418" s="30">
        <v>692677.10310199996</v>
      </c>
      <c r="U1418" s="27">
        <v>822.63508097740782</v>
      </c>
      <c r="V1418" s="30" t="s">
        <v>4594</v>
      </c>
      <c r="W1418" s="32" t="s">
        <v>4537</v>
      </c>
      <c r="X1418" s="30" t="s">
        <v>4385</v>
      </c>
      <c r="Y1418" s="32" t="s">
        <v>4595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9">
        <v>9.3740836371274625</v>
      </c>
      <c r="AO1418" s="49">
        <v>6.107470114401659</v>
      </c>
      <c r="AP1418" s="49">
        <v>6.6184597632425461</v>
      </c>
      <c r="AQ1418" s="49">
        <v>33.256713236305288</v>
      </c>
      <c r="AR1418" s="49">
        <v>26.085073530933073</v>
      </c>
      <c r="AS1418" s="49">
        <v>11.372728390837413</v>
      </c>
      <c r="AT1418" s="28" t="s">
        <v>4748</v>
      </c>
      <c r="AU1418" s="28" t="s">
        <v>4748</v>
      </c>
      <c r="AV1418" s="28">
        <v>0</v>
      </c>
    </row>
    <row r="1419" spans="1:48" x14ac:dyDescent="0.25">
      <c r="A1419" s="162">
        <v>1416</v>
      </c>
      <c r="B1419" s="3" t="s">
        <v>294</v>
      </c>
      <c r="C1419" s="3" t="s">
        <v>1</v>
      </c>
      <c r="D1419" s="6">
        <v>1510</v>
      </c>
      <c r="E1419" s="171">
        <v>48.03922</v>
      </c>
      <c r="F1419" s="171">
        <v>179.62960000000001</v>
      </c>
      <c r="G1419" s="171">
        <v>27.966100000000001</v>
      </c>
      <c r="H1419" s="6">
        <v>226500000000</v>
      </c>
      <c r="I1419" s="154">
        <v>150</v>
      </c>
      <c r="J1419" s="154">
        <v>89.365750000000006</v>
      </c>
      <c r="K1419" s="6">
        <v>1613058</v>
      </c>
      <c r="L1419" s="6">
        <v>2462450000</v>
      </c>
      <c r="M1419" s="154" t="s">
        <v>4942</v>
      </c>
      <c r="N1419" s="154">
        <v>1.3938701950705259</v>
      </c>
      <c r="O1419" s="154">
        <v>0.60586669999999998</v>
      </c>
      <c r="P1419" s="172">
        <v>659671.08215000003</v>
      </c>
      <c r="Q1419" s="168">
        <v>0.67058995724156922</v>
      </c>
      <c r="R1419" s="172">
        <v>1164490.3814350001</v>
      </c>
      <c r="S1419" s="168">
        <v>0.76525910100484174</v>
      </c>
      <c r="T1419" s="172">
        <v>16078.97321</v>
      </c>
      <c r="U1419" s="168">
        <v>-0.98619226619099609</v>
      </c>
      <c r="V1419" s="172">
        <v>75089.338380000001</v>
      </c>
      <c r="W1419" s="173">
        <v>-0.18083652155865571</v>
      </c>
      <c r="X1419" s="172">
        <v>-32528.280777</v>
      </c>
      <c r="Y1419" s="173">
        <v>-1.4331943985494469</v>
      </c>
      <c r="Z1419" s="172">
        <v>-1178583.9049170001</v>
      </c>
      <c r="AA1419" s="173">
        <v>35.232591356329834</v>
      </c>
      <c r="AB1419" s="172">
        <v>619.69727399999999</v>
      </c>
      <c r="AC1419" s="168">
        <v>-0.65067797406989847</v>
      </c>
      <c r="AD1419" s="172">
        <v>-223</v>
      </c>
      <c r="AE1419" s="168">
        <v>-1.3598531240271359</v>
      </c>
      <c r="AF1419" s="172">
        <v>-7904</v>
      </c>
      <c r="AG1419" s="168">
        <v>34.44394618834081</v>
      </c>
      <c r="AH1419" s="171">
        <v>5.0734889550952502</v>
      </c>
      <c r="AI1419" s="171">
        <v>-1.8055538476561186</v>
      </c>
      <c r="AJ1419" s="171">
        <v>-98.828126245906773</v>
      </c>
      <c r="AK1419" s="171">
        <v>5.7945776433974627</v>
      </c>
      <c r="AL1419" s="171">
        <v>-1.9297804409411197</v>
      </c>
      <c r="AM1419" s="171">
        <v>-108.85604064060375</v>
      </c>
      <c r="AN1419" s="170">
        <v>4.8038133196195325</v>
      </c>
      <c r="AO1419" s="170">
        <v>1.7556934143849179</v>
      </c>
      <c r="AP1419" s="170">
        <v>-55.281186677218173</v>
      </c>
      <c r="AQ1419" s="170">
        <v>3.4681860588904607</v>
      </c>
      <c r="AR1419" s="170">
        <v>0.28015646293769958</v>
      </c>
      <c r="AS1419" s="170">
        <v>1.4830975750690767</v>
      </c>
      <c r="AT1419" s="6">
        <v>0</v>
      </c>
      <c r="AU1419" s="6">
        <v>0</v>
      </c>
      <c r="AV1419" s="6">
        <v>0</v>
      </c>
    </row>
    <row r="1420" spans="1:48" x14ac:dyDescent="0.25">
      <c r="A1420" s="162">
        <v>1417</v>
      </c>
      <c r="B1420" s="3" t="s">
        <v>3839</v>
      </c>
      <c r="C1420" s="3" t="s">
        <v>2176</v>
      </c>
      <c r="D1420" s="28">
        <v>6500</v>
      </c>
      <c r="E1420" s="25">
        <v>0</v>
      </c>
      <c r="F1420" s="25">
        <v>-10.9589</v>
      </c>
      <c r="G1420" s="25">
        <v>25</v>
      </c>
      <c r="H1420" s="28">
        <v>48750000000</v>
      </c>
      <c r="I1420" s="51">
        <v>7.5</v>
      </c>
      <c r="J1420" s="51">
        <v>54.462139999999998</v>
      </c>
      <c r="K1420" s="28">
        <v>0</v>
      </c>
      <c r="L1420" s="28" t="s">
        <v>4942</v>
      </c>
      <c r="M1420" s="51">
        <v>24.904214559386972</v>
      </c>
      <c r="N1420" s="51">
        <v>1.4103581214044818</v>
      </c>
      <c r="O1420" s="51" t="s">
        <v>4942</v>
      </c>
      <c r="P1420" s="30" t="s">
        <v>4596</v>
      </c>
      <c r="Q1420" s="27" t="s">
        <v>4454</v>
      </c>
      <c r="R1420" s="30" t="s">
        <v>4324</v>
      </c>
      <c r="S1420" s="27" t="s">
        <v>4368</v>
      </c>
      <c r="T1420" s="30">
        <v>124675.122066</v>
      </c>
      <c r="U1420" s="27">
        <v>268.27672152483802</v>
      </c>
      <c r="V1420" s="30" t="s">
        <v>4540</v>
      </c>
      <c r="W1420" s="32" t="s">
        <v>4597</v>
      </c>
      <c r="X1420" s="30" t="s">
        <v>4281</v>
      </c>
      <c r="Y1420" s="32" t="s">
        <v>4390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9">
        <v>10.907968735362871</v>
      </c>
      <c r="AO1420" s="49">
        <v>8.3282444126767885</v>
      </c>
      <c r="AP1420" s="49">
        <v>-0.31730739256110585</v>
      </c>
      <c r="AQ1420" s="49">
        <v>114.71907625094273</v>
      </c>
      <c r="AR1420" s="49">
        <v>68.20080260947519</v>
      </c>
      <c r="AS1420" s="49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62">
        <v>1418</v>
      </c>
      <c r="B1421" s="3" t="s">
        <v>658</v>
      </c>
      <c r="C1421" s="3" t="s">
        <v>694</v>
      </c>
      <c r="D1421" s="28">
        <v>32200</v>
      </c>
      <c r="E1421" s="25">
        <v>3.870968</v>
      </c>
      <c r="F1421" s="25">
        <v>31.428570000000001</v>
      </c>
      <c r="G1421" s="25">
        <v>-31.489360000000001</v>
      </c>
      <c r="H1421" s="28">
        <v>805000000000</v>
      </c>
      <c r="I1421" s="51">
        <v>25</v>
      </c>
      <c r="J1421" s="51">
        <v>47.319809999999997</v>
      </c>
      <c r="K1421" s="28">
        <v>115</v>
      </c>
      <c r="L1421" s="28">
        <v>3752000</v>
      </c>
      <c r="M1421" s="51">
        <v>5.701170807734627</v>
      </c>
      <c r="N1421" s="51">
        <v>1.2262146571084072</v>
      </c>
      <c r="O1421" s="51">
        <v>0.77229369999999997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9">
        <v>20.223392488526837</v>
      </c>
      <c r="AO1421" s="49">
        <v>20.291807311381326</v>
      </c>
      <c r="AP1421" s="49">
        <v>18.111606824246973</v>
      </c>
      <c r="AQ1421" s="49">
        <v>52.090271133568976</v>
      </c>
      <c r="AR1421" s="49">
        <v>53.310748851536758</v>
      </c>
      <c r="AS1421" s="49">
        <v>48.786276248188983</v>
      </c>
      <c r="AT1421" s="28">
        <v>1369.2459999999999</v>
      </c>
      <c r="AU1421" s="28">
        <v>6384.1094750000002</v>
      </c>
      <c r="AV1421" s="28" t="s">
        <v>4748</v>
      </c>
    </row>
    <row r="1422" spans="1:48" x14ac:dyDescent="0.25">
      <c r="A1422" s="162">
        <v>1419</v>
      </c>
      <c r="B1422" s="3" t="s">
        <v>4749</v>
      </c>
      <c r="C1422" s="3" t="s">
        <v>1</v>
      </c>
      <c r="D1422" s="6">
        <v>90400</v>
      </c>
      <c r="E1422" s="171">
        <v>-2.37581</v>
      </c>
      <c r="F1422" s="171">
        <v>13</v>
      </c>
      <c r="G1422" s="171" t="s">
        <v>4942</v>
      </c>
      <c r="H1422" s="6">
        <v>302796058187200</v>
      </c>
      <c r="I1422" s="154">
        <v>3349.5139999999997</v>
      </c>
      <c r="J1422" s="154">
        <v>30.340450000000001</v>
      </c>
      <c r="K1422" s="6">
        <v>539027.5</v>
      </c>
      <c r="L1422" s="6">
        <v>49264500000</v>
      </c>
      <c r="M1422" s="154">
        <v>20.075505218743061</v>
      </c>
      <c r="N1422" s="154">
        <v>7.0037582890303742</v>
      </c>
      <c r="O1422" s="154" t="s">
        <v>4942</v>
      </c>
      <c r="P1422" s="172" t="s">
        <v>4748</v>
      </c>
      <c r="Q1422" s="168" t="s">
        <v>2001</v>
      </c>
      <c r="R1422" s="172" t="s">
        <v>4748</v>
      </c>
      <c r="S1422" s="168" t="s">
        <v>2001</v>
      </c>
      <c r="T1422" s="172">
        <v>15297312.397141</v>
      </c>
      <c r="U1422" s="168" t="s">
        <v>4748</v>
      </c>
      <c r="V1422" s="172" t="s">
        <v>4748</v>
      </c>
      <c r="W1422" s="173" t="s">
        <v>2001</v>
      </c>
      <c r="X1422" s="172" t="s">
        <v>4748</v>
      </c>
      <c r="Y1422" s="173" t="s">
        <v>2001</v>
      </c>
      <c r="Z1422" s="172">
        <v>1409642.043514</v>
      </c>
      <c r="AA1422" s="173" t="s">
        <v>4748</v>
      </c>
      <c r="AB1422" s="172" t="s">
        <v>4748</v>
      </c>
      <c r="AC1422" s="168" t="s">
        <v>2001</v>
      </c>
      <c r="AD1422" s="172" t="s">
        <v>4748</v>
      </c>
      <c r="AE1422" s="168" t="s">
        <v>2001</v>
      </c>
      <c r="AF1422" s="172">
        <v>2349</v>
      </c>
      <c r="AG1422" s="168" t="s">
        <v>4748</v>
      </c>
      <c r="AH1422" s="171" t="s">
        <v>4748</v>
      </c>
      <c r="AI1422" s="171" t="s">
        <v>4748</v>
      </c>
      <c r="AJ1422" s="171" t="s">
        <v>4748</v>
      </c>
      <c r="AK1422" s="171" t="s">
        <v>4748</v>
      </c>
      <c r="AL1422" s="171" t="s">
        <v>4748</v>
      </c>
      <c r="AM1422" s="171" t="s">
        <v>4748</v>
      </c>
      <c r="AN1422" s="170" t="s">
        <v>4748</v>
      </c>
      <c r="AO1422" s="170" t="s">
        <v>4748</v>
      </c>
      <c r="AP1422" s="170">
        <v>33.775147763208594</v>
      </c>
      <c r="AQ1422" s="170" t="s">
        <v>4748</v>
      </c>
      <c r="AR1422" s="170" t="s">
        <v>4748</v>
      </c>
      <c r="AS1422" s="170">
        <v>151.39867583901548</v>
      </c>
      <c r="AT1422" s="6" t="s">
        <v>4748</v>
      </c>
      <c r="AU1422" s="6" t="s">
        <v>4748</v>
      </c>
      <c r="AV1422" s="6" t="s">
        <v>4748</v>
      </c>
    </row>
    <row r="1423" spans="1:48" x14ac:dyDescent="0.25">
      <c r="A1423" s="162">
        <v>1420</v>
      </c>
      <c r="B1423" s="3" t="s">
        <v>3842</v>
      </c>
      <c r="C1423" s="3" t="s">
        <v>2176</v>
      </c>
      <c r="D1423" s="28">
        <v>18500</v>
      </c>
      <c r="E1423" s="25">
        <v>-4.6391749999999998</v>
      </c>
      <c r="F1423" s="25">
        <v>5.1136359999999996</v>
      </c>
      <c r="G1423" s="25">
        <v>-25.61524</v>
      </c>
      <c r="H1423" s="28">
        <v>13903519137500</v>
      </c>
      <c r="I1423" s="51">
        <v>751.54160000000002</v>
      </c>
      <c r="J1423" s="51">
        <v>87.934160000000006</v>
      </c>
      <c r="K1423" s="28">
        <v>219521.8</v>
      </c>
      <c r="L1423" s="28">
        <v>4209889000</v>
      </c>
      <c r="M1423" s="51">
        <v>4.7766589207332819</v>
      </c>
      <c r="N1423" s="51">
        <v>1.3033353788488462</v>
      </c>
      <c r="O1423" s="51">
        <v>0.94592540000000003</v>
      </c>
      <c r="P1423" s="30" t="s">
        <v>4748</v>
      </c>
      <c r="Q1423" s="27" t="s">
        <v>4598</v>
      </c>
      <c r="R1423" s="30" t="s">
        <v>4599</v>
      </c>
      <c r="S1423" s="27" t="s">
        <v>4748</v>
      </c>
      <c r="T1423" s="30">
        <v>8107545</v>
      </c>
      <c r="U1423" s="27">
        <v>13012.715890850723</v>
      </c>
      <c r="V1423" s="30" t="s">
        <v>4600</v>
      </c>
      <c r="W1423" s="32" t="s">
        <v>4601</v>
      </c>
      <c r="X1423" s="30" t="s">
        <v>4748</v>
      </c>
      <c r="Y1423" s="32" t="s">
        <v>4748</v>
      </c>
      <c r="Z1423" s="30">
        <v>1124279</v>
      </c>
      <c r="AA1423" s="32" t="s">
        <v>4748</v>
      </c>
      <c r="AB1423" s="30">
        <v>1161</v>
      </c>
      <c r="AC1423" s="27" t="s">
        <v>2001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4748</v>
      </c>
      <c r="AI1423" s="25">
        <v>0.5949738147261231</v>
      </c>
      <c r="AJ1423" s="25">
        <v>0.9876127783194294</v>
      </c>
      <c r="AK1423" s="25" t="s">
        <v>4748</v>
      </c>
      <c r="AL1423" s="25">
        <v>6.4739598733010926</v>
      </c>
      <c r="AM1423" s="25">
        <v>12.82669801050125</v>
      </c>
      <c r="AN1423" s="49" t="s">
        <v>4748</v>
      </c>
      <c r="AO1423" s="49" t="s">
        <v>4748</v>
      </c>
      <c r="AP1423" s="49" t="s">
        <v>4748</v>
      </c>
      <c r="AQ1423" s="49">
        <v>246.72389086786154</v>
      </c>
      <c r="AR1423" s="49">
        <v>381.10862753629453</v>
      </c>
      <c r="AS1423" s="49">
        <v>395.18271421485082</v>
      </c>
      <c r="AT1423" s="28" t="s">
        <v>4748</v>
      </c>
      <c r="AU1423" s="28">
        <v>0</v>
      </c>
      <c r="AV1423" s="28" t="s">
        <v>4748</v>
      </c>
    </row>
    <row r="1424" spans="1:48" x14ac:dyDescent="0.25">
      <c r="A1424" s="162">
        <v>1421</v>
      </c>
      <c r="B1424" s="3" t="s">
        <v>295</v>
      </c>
      <c r="C1424" s="3" t="s">
        <v>1</v>
      </c>
      <c r="D1424" s="6">
        <v>112500</v>
      </c>
      <c r="E1424" s="171">
        <v>-2.2589049999999999</v>
      </c>
      <c r="F1424" s="171">
        <v>13.866400000000001</v>
      </c>
      <c r="G1424" s="171">
        <v>9.3373489999999997</v>
      </c>
      <c r="H1424" s="6">
        <v>359057388375000</v>
      </c>
      <c r="I1424" s="154">
        <v>3191.6209999999996</v>
      </c>
      <c r="J1424" s="154">
        <v>57.58023</v>
      </c>
      <c r="K1424" s="6">
        <v>640504.5</v>
      </c>
      <c r="L1424" s="6">
        <v>72158750000</v>
      </c>
      <c r="M1424" s="154">
        <v>86.959300538282392</v>
      </c>
      <c r="N1424" s="154">
        <v>6.3545019833927059</v>
      </c>
      <c r="O1424" s="154">
        <v>1.0506949999999999</v>
      </c>
      <c r="P1424" s="172">
        <v>34047966.313101999</v>
      </c>
      <c r="Q1424" s="168">
        <v>0.22812063835302654</v>
      </c>
      <c r="R1424" s="172">
        <v>57614343.665894002</v>
      </c>
      <c r="S1424" s="168">
        <v>0.69215227529532131</v>
      </c>
      <c r="T1424" s="172">
        <v>89350048.597912997</v>
      </c>
      <c r="U1424" s="168">
        <v>0.55082993075569131</v>
      </c>
      <c r="V1424" s="172">
        <v>1215774.82608</v>
      </c>
      <c r="W1424" s="173">
        <v>-0.61508849038861868</v>
      </c>
      <c r="X1424" s="172">
        <v>3384588.1266129999</v>
      </c>
      <c r="Y1424" s="173">
        <v>1.7838939037139498</v>
      </c>
      <c r="Z1424" s="172">
        <v>4462411.6705130003</v>
      </c>
      <c r="AA1424" s="173">
        <v>0.3184504298839434</v>
      </c>
      <c r="AB1424" s="172">
        <v>461.04197994587599</v>
      </c>
      <c r="AC1424" s="168">
        <v>-0.58509997097113731</v>
      </c>
      <c r="AD1424" s="172">
        <v>1138.8429752066115</v>
      </c>
      <c r="AE1424" s="168">
        <v>1.4701502785935152</v>
      </c>
      <c r="AF1424" s="172">
        <v>1500.8264462809918</v>
      </c>
      <c r="AG1424" s="168">
        <v>0.31785195936139343</v>
      </c>
      <c r="AH1424" s="171">
        <v>1.0319612484022485</v>
      </c>
      <c r="AI1424" s="171">
        <v>2.0573128871988993</v>
      </c>
      <c r="AJ1424" s="171">
        <v>2.2465515632223831</v>
      </c>
      <c r="AK1424" s="171">
        <v>5.5896715127257313</v>
      </c>
      <c r="AL1424" s="171">
        <v>13.290588645815395</v>
      </c>
      <c r="AM1424" s="171">
        <v>14.999291395519181</v>
      </c>
      <c r="AN1424" s="170">
        <v>34.389815367930645</v>
      </c>
      <c r="AO1424" s="170">
        <v>30.252381526609106</v>
      </c>
      <c r="AP1424" s="170">
        <v>29.718754558679926</v>
      </c>
      <c r="AQ1424" s="170">
        <v>91.917976193771295</v>
      </c>
      <c r="AR1424" s="170">
        <v>82.332811178256108</v>
      </c>
      <c r="AS1424" s="170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62">
        <v>1422</v>
      </c>
      <c r="B1425" s="3" t="s">
        <v>296</v>
      </c>
      <c r="C1425" s="3" t="s">
        <v>1</v>
      </c>
      <c r="D1425" s="28">
        <v>5300</v>
      </c>
      <c r="E1425" s="25">
        <v>-2.752294</v>
      </c>
      <c r="F1425" s="25">
        <v>0</v>
      </c>
      <c r="G1425" s="25">
        <v>-25.06427</v>
      </c>
      <c r="H1425" s="28">
        <v>148791876700</v>
      </c>
      <c r="I1425" s="51">
        <v>28.07394</v>
      </c>
      <c r="J1425" s="51">
        <v>73.644229999999993</v>
      </c>
      <c r="K1425" s="28">
        <v>5836.5</v>
      </c>
      <c r="L1425" s="28">
        <v>31319710</v>
      </c>
      <c r="M1425" s="51">
        <v>14.636202957596257</v>
      </c>
      <c r="N1425" s="51">
        <v>0.35624629791922663</v>
      </c>
      <c r="O1425" s="51">
        <v>0.59951319999999997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9">
        <v>-14.732305416860992</v>
      </c>
      <c r="AO1425" s="49">
        <v>6.2991425106396886</v>
      </c>
      <c r="AP1425" s="49">
        <v>5.2397450705793265</v>
      </c>
      <c r="AQ1425" s="49">
        <v>24.320191305225467</v>
      </c>
      <c r="AR1425" s="49">
        <v>25.233799612897222</v>
      </c>
      <c r="AS1425" s="49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62">
        <v>1423</v>
      </c>
      <c r="B1426" s="3" t="s">
        <v>659</v>
      </c>
      <c r="C1426" s="3" t="s">
        <v>694</v>
      </c>
      <c r="D1426" s="28">
        <v>10000</v>
      </c>
      <c r="E1426" s="25">
        <v>0</v>
      </c>
      <c r="F1426" s="25">
        <v>-51.21951</v>
      </c>
      <c r="G1426" s="25">
        <v>25</v>
      </c>
      <c r="H1426" s="28">
        <v>15612439999.999998</v>
      </c>
      <c r="I1426" s="51">
        <v>1.56124</v>
      </c>
      <c r="J1426" s="51">
        <v>39.38552</v>
      </c>
      <c r="K1426" s="28">
        <v>100.1</v>
      </c>
      <c r="L1426" s="28">
        <v>1000000</v>
      </c>
      <c r="M1426" s="51">
        <v>63.264881912048949</v>
      </c>
      <c r="N1426" s="51">
        <v>1.941335924175297</v>
      </c>
      <c r="O1426" s="51" t="s">
        <v>4942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9">
        <v>27.70844157937201</v>
      </c>
      <c r="AO1426" s="49">
        <v>17.179212595555715</v>
      </c>
      <c r="AP1426" s="49">
        <v>32.066279969862457</v>
      </c>
      <c r="AQ1426" s="49">
        <v>0.69712208158039013</v>
      </c>
      <c r="AR1426" s="49">
        <v>0.46093106819445384</v>
      </c>
      <c r="AS1426" s="49">
        <v>0</v>
      </c>
      <c r="AT1426" s="28">
        <v>0</v>
      </c>
      <c r="AU1426" s="28">
        <v>0</v>
      </c>
      <c r="AV1426" s="28" t="s">
        <v>4748</v>
      </c>
    </row>
    <row r="1427" spans="1:48" x14ac:dyDescent="0.25">
      <c r="A1427" s="162">
        <v>1424</v>
      </c>
      <c r="B1427" s="3" t="s">
        <v>3845</v>
      </c>
      <c r="C1427" s="3" t="s">
        <v>2176</v>
      </c>
      <c r="D1427" s="6">
        <v>14300</v>
      </c>
      <c r="E1427" s="171">
        <v>-17.34104</v>
      </c>
      <c r="F1427" s="171">
        <v>10</v>
      </c>
      <c r="G1427" s="171">
        <v>-22.282609999999998</v>
      </c>
      <c r="H1427" s="6">
        <v>5005000000000</v>
      </c>
      <c r="I1427" s="154">
        <v>350</v>
      </c>
      <c r="J1427" s="154">
        <v>100</v>
      </c>
      <c r="K1427" s="6">
        <v>2235</v>
      </c>
      <c r="L1427" s="6">
        <v>35242000</v>
      </c>
      <c r="M1427" s="154">
        <v>6.1985262245340271</v>
      </c>
      <c r="N1427" s="154">
        <v>0.93013003968153418</v>
      </c>
      <c r="O1427" s="154">
        <v>0.47293819999999998</v>
      </c>
      <c r="P1427" s="172" t="s">
        <v>4748</v>
      </c>
      <c r="Q1427" s="168" t="s">
        <v>4497</v>
      </c>
      <c r="R1427" s="172" t="s">
        <v>4476</v>
      </c>
      <c r="S1427" s="168" t="s">
        <v>4748</v>
      </c>
      <c r="T1427" s="172">
        <v>1888853.1656219999</v>
      </c>
      <c r="U1427" s="168">
        <v>8866.8552376619718</v>
      </c>
      <c r="V1427" s="172" t="s">
        <v>4602</v>
      </c>
      <c r="W1427" s="173" t="s">
        <v>4603</v>
      </c>
      <c r="X1427" s="172" t="s">
        <v>4748</v>
      </c>
      <c r="Y1427" s="173" t="s">
        <v>4748</v>
      </c>
      <c r="Z1427" s="172">
        <v>1080300.360843</v>
      </c>
      <c r="AA1427" s="173" t="s">
        <v>4748</v>
      </c>
      <c r="AB1427" s="172" t="s">
        <v>4748</v>
      </c>
      <c r="AC1427" s="168" t="s">
        <v>2001</v>
      </c>
      <c r="AD1427" s="172">
        <v>2327.5736619999998</v>
      </c>
      <c r="AE1427" s="168" t="s">
        <v>2001</v>
      </c>
      <c r="AF1427" s="172">
        <v>3030</v>
      </c>
      <c r="AG1427" s="168">
        <v>0.30178479395424618</v>
      </c>
      <c r="AH1427" s="171" t="s">
        <v>4748</v>
      </c>
      <c r="AI1427" s="171">
        <v>16.524352222694976</v>
      </c>
      <c r="AJ1427" s="171">
        <v>19.852038002700219</v>
      </c>
      <c r="AK1427" s="171" t="s">
        <v>4748</v>
      </c>
      <c r="AL1427" s="171">
        <v>20.602054400223189</v>
      </c>
      <c r="AM1427" s="171">
        <v>23.978338337368019</v>
      </c>
      <c r="AN1427" s="170">
        <v>10.561098298683735</v>
      </c>
      <c r="AO1427" s="170">
        <v>11.094169292372181</v>
      </c>
      <c r="AP1427" s="170">
        <v>13.953277719510314</v>
      </c>
      <c r="AQ1427" s="170">
        <v>6.5604062223870256</v>
      </c>
      <c r="AR1427" s="170">
        <v>5.1567265378810632</v>
      </c>
      <c r="AS1427" s="170">
        <v>3.6343975411468636</v>
      </c>
      <c r="AT1427" s="6" t="s">
        <v>4748</v>
      </c>
      <c r="AU1427" s="6">
        <v>0</v>
      </c>
      <c r="AV1427" s="6" t="s">
        <v>4748</v>
      </c>
    </row>
    <row r="1428" spans="1:48" x14ac:dyDescent="0.25">
      <c r="A1428" s="162">
        <v>1425</v>
      </c>
      <c r="B1428" s="3" t="s">
        <v>660</v>
      </c>
      <c r="C1428" s="3" t="s">
        <v>694</v>
      </c>
      <c r="D1428" s="6">
        <v>1400</v>
      </c>
      <c r="E1428" s="171">
        <v>-6.6666670000000003</v>
      </c>
      <c r="F1428" s="171">
        <v>40</v>
      </c>
      <c r="G1428" s="171">
        <v>-50</v>
      </c>
      <c r="H1428" s="6">
        <v>47786619999.999992</v>
      </c>
      <c r="I1428" s="154">
        <v>34.133299999999998</v>
      </c>
      <c r="J1428" s="154">
        <v>87.410240000000002</v>
      </c>
      <c r="K1428" s="6">
        <v>104250.5</v>
      </c>
      <c r="L1428" s="6">
        <v>146059500</v>
      </c>
      <c r="M1428" s="154" t="s">
        <v>4942</v>
      </c>
      <c r="N1428" s="154">
        <v>0.21938697453144487</v>
      </c>
      <c r="O1428" s="154">
        <v>0.64557569999999997</v>
      </c>
      <c r="P1428" s="172">
        <v>7163.4409379999997</v>
      </c>
      <c r="Q1428" s="168">
        <v>-0.43418940022863706</v>
      </c>
      <c r="R1428" s="172">
        <v>-11803.315305</v>
      </c>
      <c r="S1428" s="168">
        <v>-2.6477158682759283</v>
      </c>
      <c r="T1428" s="172">
        <v>9501.7911829999994</v>
      </c>
      <c r="U1428" s="168">
        <v>-1.8050103667886384</v>
      </c>
      <c r="V1428" s="172">
        <v>6670.7908939999998</v>
      </c>
      <c r="W1428" s="173">
        <v>-0.33355088735192961</v>
      </c>
      <c r="X1428" s="172">
        <v>-25046.622495</v>
      </c>
      <c r="Y1428" s="173">
        <v>-4.7546706069782552</v>
      </c>
      <c r="Z1428" s="172">
        <v>1161.8520679999999</v>
      </c>
      <c r="AA1428" s="173">
        <v>-1.046387574541515</v>
      </c>
      <c r="AB1428" s="172">
        <v>195</v>
      </c>
      <c r="AC1428" s="168">
        <v>-0.33447098976109213</v>
      </c>
      <c r="AD1428" s="172">
        <v>-734</v>
      </c>
      <c r="AE1428" s="168">
        <v>-4.7641025641025641</v>
      </c>
      <c r="AF1428" s="172">
        <v>34</v>
      </c>
      <c r="AG1428" s="168">
        <v>-1.0463215258855585</v>
      </c>
      <c r="AH1428" s="171">
        <v>2.4697136925940031</v>
      </c>
      <c r="AI1428" s="171">
        <v>-9.9925675681832491</v>
      </c>
      <c r="AJ1428" s="171">
        <v>0.4960153666330287</v>
      </c>
      <c r="AK1428" s="171">
        <v>2.8119034453541603</v>
      </c>
      <c r="AL1428" s="171">
        <v>-10.982890569243715</v>
      </c>
      <c r="AM1428" s="171">
        <v>0.5382585616897293</v>
      </c>
      <c r="AN1428" s="170" t="s">
        <v>4748</v>
      </c>
      <c r="AO1428" s="170" t="s">
        <v>4748</v>
      </c>
      <c r="AP1428" s="170" t="s">
        <v>4748</v>
      </c>
      <c r="AQ1428" s="170">
        <v>8.173322604743074</v>
      </c>
      <c r="AR1428" s="170">
        <v>4.9473567170207691</v>
      </c>
      <c r="AS1428" s="170">
        <v>2.7120650812587592</v>
      </c>
      <c r="AT1428" s="6">
        <v>0</v>
      </c>
      <c r="AU1428" s="6">
        <v>0</v>
      </c>
      <c r="AV1428" s="6" t="s">
        <v>4748</v>
      </c>
    </row>
    <row r="1429" spans="1:48" x14ac:dyDescent="0.25">
      <c r="A1429" s="162">
        <v>1426</v>
      </c>
      <c r="B1429" s="3" t="s">
        <v>3848</v>
      </c>
      <c r="C1429" s="3" t="s">
        <v>2176</v>
      </c>
      <c r="D1429" s="28">
        <v>10700</v>
      </c>
      <c r="E1429" s="25">
        <v>-2.7272729999999998</v>
      </c>
      <c r="F1429" s="25">
        <v>1.9047620000000001</v>
      </c>
      <c r="G1429" s="25">
        <v>-21.442029999999999</v>
      </c>
      <c r="H1429" s="28">
        <v>59919999999.999992</v>
      </c>
      <c r="I1429" s="51">
        <v>5.6</v>
      </c>
      <c r="J1429" s="51">
        <v>68.72457</v>
      </c>
      <c r="K1429" s="28">
        <v>895</v>
      </c>
      <c r="L1429" s="28">
        <v>9704500</v>
      </c>
      <c r="M1429" s="51">
        <v>352.44924722605151</v>
      </c>
      <c r="N1429" s="51">
        <v>0.97721066999001049</v>
      </c>
      <c r="O1429" s="51">
        <v>0.27718399999999999</v>
      </c>
      <c r="P1429" s="30" t="s">
        <v>4748</v>
      </c>
      <c r="Q1429" s="27" t="s">
        <v>4748</v>
      </c>
      <c r="R1429" s="30" t="s">
        <v>4484</v>
      </c>
      <c r="S1429" s="27" t="s">
        <v>4748</v>
      </c>
      <c r="T1429" s="30" t="s">
        <v>4748</v>
      </c>
      <c r="U1429" s="27" t="s">
        <v>4748</v>
      </c>
      <c r="V1429" s="30" t="s">
        <v>4748</v>
      </c>
      <c r="W1429" s="32" t="s">
        <v>4346</v>
      </c>
      <c r="X1429" s="30" t="s">
        <v>4748</v>
      </c>
      <c r="Y1429" s="32" t="s">
        <v>4748</v>
      </c>
      <c r="Z1429" s="30" t="s">
        <v>4748</v>
      </c>
      <c r="AA1429" s="32" t="s">
        <v>4748</v>
      </c>
      <c r="AB1429" s="30" t="s">
        <v>4748</v>
      </c>
      <c r="AC1429" s="27" t="s">
        <v>2001</v>
      </c>
      <c r="AD1429" s="30">
        <v>8001</v>
      </c>
      <c r="AE1429" s="27" t="s">
        <v>2001</v>
      </c>
      <c r="AF1429" s="30" t="s">
        <v>4748</v>
      </c>
      <c r="AG1429" s="27" t="s">
        <v>4748</v>
      </c>
      <c r="AH1429" s="25" t="s">
        <v>4748</v>
      </c>
      <c r="AI1429" s="25" t="s">
        <v>4748</v>
      </c>
      <c r="AJ1429" s="25" t="s">
        <v>4748</v>
      </c>
      <c r="AK1429" s="25" t="s">
        <v>4748</v>
      </c>
      <c r="AL1429" s="25" t="s">
        <v>4748</v>
      </c>
      <c r="AM1429" s="25" t="s">
        <v>4748</v>
      </c>
      <c r="AN1429" s="49" t="s">
        <v>4748</v>
      </c>
      <c r="AO1429" s="49">
        <v>19.332629839261152</v>
      </c>
      <c r="AP1429" s="49" t="s">
        <v>4748</v>
      </c>
      <c r="AQ1429" s="49" t="s">
        <v>4748</v>
      </c>
      <c r="AR1429" s="49">
        <v>372.36965928632316</v>
      </c>
      <c r="AS1429" s="49" t="s">
        <v>4748</v>
      </c>
      <c r="AT1429" s="28" t="s">
        <v>4748</v>
      </c>
      <c r="AU1429" s="28" t="s">
        <v>4748</v>
      </c>
      <c r="AV1429" s="28" t="s">
        <v>4748</v>
      </c>
    </row>
    <row r="1430" spans="1:48" x14ac:dyDescent="0.25">
      <c r="A1430" s="162">
        <v>1427</v>
      </c>
      <c r="B1430" s="3" t="s">
        <v>3851</v>
      </c>
      <c r="C1430" s="3" t="s">
        <v>2176</v>
      </c>
      <c r="D1430" s="6">
        <v>20600</v>
      </c>
      <c r="E1430" s="171">
        <v>64.8</v>
      </c>
      <c r="F1430" s="171">
        <v>368.18180000000001</v>
      </c>
      <c r="G1430" s="171">
        <v>121.50539999999999</v>
      </c>
      <c r="H1430" s="6">
        <v>25750000000</v>
      </c>
      <c r="I1430" s="154">
        <v>1.25</v>
      </c>
      <c r="J1430" s="154">
        <v>100</v>
      </c>
      <c r="K1430" s="6">
        <v>11317.5</v>
      </c>
      <c r="L1430" s="6">
        <v>291406000</v>
      </c>
      <c r="M1430" s="154">
        <v>47.247706422018346</v>
      </c>
      <c r="N1430" s="154">
        <v>1.6492165578668054</v>
      </c>
      <c r="O1430" s="154" t="s">
        <v>4942</v>
      </c>
      <c r="P1430" s="172" t="s">
        <v>4748</v>
      </c>
      <c r="Q1430" s="168" t="s">
        <v>4604</v>
      </c>
      <c r="R1430" s="172" t="s">
        <v>4330</v>
      </c>
      <c r="S1430" s="168" t="s">
        <v>4748</v>
      </c>
      <c r="T1430" s="172" t="s">
        <v>4748</v>
      </c>
      <c r="U1430" s="168" t="s">
        <v>4748</v>
      </c>
      <c r="V1430" s="172" t="s">
        <v>4473</v>
      </c>
      <c r="W1430" s="173" t="s">
        <v>4488</v>
      </c>
      <c r="X1430" s="172" t="s">
        <v>4748</v>
      </c>
      <c r="Y1430" s="173" t="s">
        <v>4748</v>
      </c>
      <c r="Z1430" s="172" t="s">
        <v>4748</v>
      </c>
      <c r="AA1430" s="173" t="s">
        <v>4748</v>
      </c>
      <c r="AB1430" s="172">
        <v>635</v>
      </c>
      <c r="AC1430" s="168" t="s">
        <v>2001</v>
      </c>
      <c r="AD1430" s="172">
        <v>2575</v>
      </c>
      <c r="AE1430" s="168">
        <v>3.0551181102362204</v>
      </c>
      <c r="AF1430" s="172" t="s">
        <v>4748</v>
      </c>
      <c r="AG1430" s="168" t="s">
        <v>4748</v>
      </c>
      <c r="AH1430" s="171" t="s">
        <v>4748</v>
      </c>
      <c r="AI1430" s="171">
        <v>6.8123863043012047</v>
      </c>
      <c r="AJ1430" s="171" t="s">
        <v>4748</v>
      </c>
      <c r="AK1430" s="171" t="s">
        <v>4748</v>
      </c>
      <c r="AL1430" s="171">
        <v>19.793703617844287</v>
      </c>
      <c r="AM1430" s="171" t="s">
        <v>4748</v>
      </c>
      <c r="AN1430" s="170">
        <v>14.204864183119314</v>
      </c>
      <c r="AO1430" s="170">
        <v>16.331227496773614</v>
      </c>
      <c r="AP1430" s="170" t="s">
        <v>4748</v>
      </c>
      <c r="AQ1430" s="170">
        <v>163.10107279347764</v>
      </c>
      <c r="AR1430" s="170">
        <v>91.841509091932622</v>
      </c>
      <c r="AS1430" s="170" t="s">
        <v>4748</v>
      </c>
      <c r="AT1430" s="6" t="s">
        <v>4748</v>
      </c>
      <c r="AU1430" s="6" t="s">
        <v>4748</v>
      </c>
      <c r="AV1430" s="6" t="s">
        <v>4748</v>
      </c>
    </row>
    <row r="1431" spans="1:48" x14ac:dyDescent="0.25">
      <c r="A1431" s="162">
        <v>1428</v>
      </c>
      <c r="B1431" s="3" t="s">
        <v>3854</v>
      </c>
      <c r="C1431" s="3" t="s">
        <v>2176</v>
      </c>
      <c r="D1431" s="28">
        <v>14000</v>
      </c>
      <c r="E1431" s="25">
        <v>-14.63415</v>
      </c>
      <c r="F1431" s="25">
        <v>3.7037040000000001</v>
      </c>
      <c r="G1431" s="25">
        <v>12</v>
      </c>
      <c r="H1431" s="28">
        <v>357000000000</v>
      </c>
      <c r="I1431" s="51">
        <v>25.5</v>
      </c>
      <c r="J1431" s="51">
        <v>4.2878429999999996</v>
      </c>
      <c r="K1431" s="28">
        <v>15</v>
      </c>
      <c r="L1431" s="28">
        <v>222000</v>
      </c>
      <c r="M1431" s="51">
        <v>8.4848484848484844</v>
      </c>
      <c r="N1431" s="51">
        <v>0.89023808836866636</v>
      </c>
      <c r="O1431" s="51" t="s">
        <v>4942</v>
      </c>
      <c r="P1431" s="30" t="s">
        <v>4453</v>
      </c>
      <c r="Q1431" s="27" t="s">
        <v>4364</v>
      </c>
      <c r="R1431" s="30" t="s">
        <v>4605</v>
      </c>
      <c r="S1431" s="27" t="s">
        <v>4748</v>
      </c>
      <c r="T1431" s="30">
        <v>213464.45815699999</v>
      </c>
      <c r="U1431" s="27">
        <v>866.74169982520323</v>
      </c>
      <c r="V1431" s="30" t="s">
        <v>4606</v>
      </c>
      <c r="W1431" s="32" t="s">
        <v>4607</v>
      </c>
      <c r="X1431" s="30" t="s">
        <v>4748</v>
      </c>
      <c r="Y1431" s="32" t="s">
        <v>4363</v>
      </c>
      <c r="Z1431" s="30">
        <v>43072.849378999999</v>
      </c>
      <c r="AA1431" s="32" t="s">
        <v>4748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9">
        <v>5.9178075711149631</v>
      </c>
      <c r="AO1431" s="49">
        <v>9.9561903867821044</v>
      </c>
      <c r="AP1431" s="49">
        <v>8.3704622653661414</v>
      </c>
      <c r="AQ1431" s="49">
        <v>0</v>
      </c>
      <c r="AR1431" s="49">
        <v>0</v>
      </c>
      <c r="AS1431" s="49">
        <v>0</v>
      </c>
      <c r="AT1431" s="28">
        <v>800</v>
      </c>
      <c r="AU1431" s="28">
        <v>1000</v>
      </c>
      <c r="AV1431" s="28" t="s">
        <v>4748</v>
      </c>
    </row>
    <row r="1432" spans="1:48" x14ac:dyDescent="0.25">
      <c r="A1432" s="162">
        <v>1429</v>
      </c>
      <c r="B1432" s="3" t="s">
        <v>297</v>
      </c>
      <c r="C1432" s="3" t="s">
        <v>1</v>
      </c>
      <c r="D1432" s="6">
        <v>6000</v>
      </c>
      <c r="E1432" s="171">
        <v>-6.9767440000000001</v>
      </c>
      <c r="F1432" s="171">
        <v>-14.28571</v>
      </c>
      <c r="G1432" s="171">
        <v>-17.582419999999999</v>
      </c>
      <c r="H1432" s="6">
        <v>392825645999.99994</v>
      </c>
      <c r="I1432" s="154">
        <v>65.470939999999999</v>
      </c>
      <c r="J1432" s="154">
        <v>45.014139999999998</v>
      </c>
      <c r="K1432" s="6">
        <v>66134.5</v>
      </c>
      <c r="L1432" s="6">
        <v>419450000</v>
      </c>
      <c r="M1432" s="154">
        <v>9.5590623595390376</v>
      </c>
      <c r="N1432" s="154">
        <v>0.35772644300854017</v>
      </c>
      <c r="O1432" s="154">
        <v>0.52938750000000001</v>
      </c>
      <c r="P1432" s="172">
        <v>576918.09636199998</v>
      </c>
      <c r="Q1432" s="168">
        <v>-0.16701998944894336</v>
      </c>
      <c r="R1432" s="172">
        <v>630819.03118599998</v>
      </c>
      <c r="S1432" s="168">
        <v>9.3429093599065594E-2</v>
      </c>
      <c r="T1432" s="172">
        <v>728663.40749699995</v>
      </c>
      <c r="U1432" s="168">
        <v>0.15510688719559271</v>
      </c>
      <c r="V1432" s="172">
        <v>54191.593412000002</v>
      </c>
      <c r="W1432" s="173">
        <v>-0.75357086270233409</v>
      </c>
      <c r="X1432" s="172">
        <v>83272.689469999998</v>
      </c>
      <c r="Y1432" s="173">
        <v>0.53663482151016395</v>
      </c>
      <c r="Z1432" s="172">
        <v>78492.249003000004</v>
      </c>
      <c r="AA1432" s="173">
        <v>-5.7407062236439536E-2</v>
      </c>
      <c r="AB1432" s="172">
        <v>791.43081962616816</v>
      </c>
      <c r="AC1432" s="168">
        <v>-0.75354162485448195</v>
      </c>
      <c r="AD1432" s="172">
        <v>1216</v>
      </c>
      <c r="AE1432" s="168">
        <v>0.53645772927364233</v>
      </c>
      <c r="AF1432" s="172">
        <v>1148</v>
      </c>
      <c r="AG1432" s="168">
        <v>-5.5921052631578948E-2</v>
      </c>
      <c r="AH1432" s="171">
        <v>3.270306957049534</v>
      </c>
      <c r="AI1432" s="171">
        <v>5.1717625107568459</v>
      </c>
      <c r="AJ1432" s="171">
        <v>4.7636719838184671</v>
      </c>
      <c r="AK1432" s="171">
        <v>5.2436063838032947</v>
      </c>
      <c r="AL1432" s="171">
        <v>7.7785396289854871</v>
      </c>
      <c r="AM1432" s="171">
        <v>7.1024713552906436</v>
      </c>
      <c r="AN1432" s="170">
        <v>24.967822867289023</v>
      </c>
      <c r="AO1432" s="170">
        <v>20.048454952797691</v>
      </c>
      <c r="AP1432" s="170">
        <v>25.30607155605782</v>
      </c>
      <c r="AQ1432" s="170">
        <v>35.045894392465179</v>
      </c>
      <c r="AR1432" s="170">
        <v>42.491980377852663</v>
      </c>
      <c r="AS1432" s="170">
        <v>33.798768447287507</v>
      </c>
      <c r="AT1432" s="6">
        <v>467.28971962616822</v>
      </c>
      <c r="AU1432" s="6" t="s">
        <v>4748</v>
      </c>
      <c r="AV1432" s="6">
        <v>800</v>
      </c>
    </row>
    <row r="1433" spans="1:48" x14ac:dyDescent="0.25">
      <c r="A1433" s="162">
        <v>1430</v>
      </c>
      <c r="B1433" s="3" t="s">
        <v>3857</v>
      </c>
      <c r="C1433" s="3" t="s">
        <v>2176</v>
      </c>
      <c r="D1433" s="6" t="s">
        <v>4942</v>
      </c>
      <c r="E1433" s="171" t="s">
        <v>4942</v>
      </c>
      <c r="F1433" s="171" t="s">
        <v>4942</v>
      </c>
      <c r="G1433" s="171" t="s">
        <v>4942</v>
      </c>
      <c r="H1433" s="6" t="s">
        <v>4942</v>
      </c>
      <c r="I1433" s="154">
        <v>8.24</v>
      </c>
      <c r="J1433" s="154">
        <v>13.60289</v>
      </c>
      <c r="K1433" s="6" t="s">
        <v>4942</v>
      </c>
      <c r="L1433" s="6" t="s">
        <v>4942</v>
      </c>
      <c r="M1433" s="154" t="s">
        <v>4942</v>
      </c>
      <c r="N1433" s="154" t="s">
        <v>4942</v>
      </c>
      <c r="O1433" s="154" t="s">
        <v>4942</v>
      </c>
      <c r="P1433" s="172" t="s">
        <v>4300</v>
      </c>
      <c r="Q1433" s="168" t="s">
        <v>4608</v>
      </c>
      <c r="R1433" s="172" t="s">
        <v>4609</v>
      </c>
      <c r="S1433" s="168" t="s">
        <v>4610</v>
      </c>
      <c r="T1433" s="172">
        <v>61965.050080000001</v>
      </c>
      <c r="U1433" s="168">
        <v>103.14294131092437</v>
      </c>
      <c r="V1433" s="172" t="s">
        <v>4292</v>
      </c>
      <c r="W1433" s="173" t="s">
        <v>4611</v>
      </c>
      <c r="X1433" s="172" t="s">
        <v>4563</v>
      </c>
      <c r="Y1433" s="173" t="s">
        <v>4262</v>
      </c>
      <c r="Z1433" s="172">
        <v>8902.8941930000001</v>
      </c>
      <c r="AA1433" s="173">
        <v>84.604751855769237</v>
      </c>
      <c r="AB1433" s="172">
        <v>1267</v>
      </c>
      <c r="AC1433" s="168">
        <v>5.4954204829309017E-2</v>
      </c>
      <c r="AD1433" s="172">
        <v>842</v>
      </c>
      <c r="AE1433" s="168">
        <v>-0.33543804262036303</v>
      </c>
      <c r="AF1433" s="172">
        <v>977</v>
      </c>
      <c r="AG1433" s="168">
        <v>0.16033254156769597</v>
      </c>
      <c r="AH1433" s="171">
        <v>10.907455343738901</v>
      </c>
      <c r="AI1433" s="171">
        <v>8.1775181080974555</v>
      </c>
      <c r="AJ1433" s="171">
        <v>8.8929069856637</v>
      </c>
      <c r="AK1433" s="171">
        <v>12.102961194752536</v>
      </c>
      <c r="AL1433" s="171">
        <v>7.7835700890226125</v>
      </c>
      <c r="AM1433" s="171">
        <v>8.899921306176287</v>
      </c>
      <c r="AN1433" s="170">
        <v>34.606030813209252</v>
      </c>
      <c r="AO1433" s="170">
        <v>36.682555858480669</v>
      </c>
      <c r="AP1433" s="170">
        <v>35.573623343386473</v>
      </c>
      <c r="AQ1433" s="170">
        <v>0</v>
      </c>
      <c r="AR1433" s="170">
        <v>0</v>
      </c>
      <c r="AS1433" s="170">
        <v>0</v>
      </c>
      <c r="AT1433" s="6">
        <v>800</v>
      </c>
      <c r="AU1433" s="6" t="s">
        <v>4748</v>
      </c>
      <c r="AV1433" s="6" t="s">
        <v>4748</v>
      </c>
    </row>
    <row r="1434" spans="1:48" x14ac:dyDescent="0.25">
      <c r="A1434" s="162">
        <v>1431</v>
      </c>
      <c r="B1434" s="3" t="s">
        <v>298</v>
      </c>
      <c r="C1434" s="3" t="s">
        <v>1</v>
      </c>
      <c r="D1434" s="28">
        <v>25100</v>
      </c>
      <c r="E1434" s="25">
        <v>-3.461538</v>
      </c>
      <c r="F1434" s="25">
        <v>-2.5242719999999998</v>
      </c>
      <c r="G1434" s="25">
        <v>-26.500730000000001</v>
      </c>
      <c r="H1434" s="28">
        <v>1853142864300</v>
      </c>
      <c r="I1434" s="51">
        <v>73.830389999999994</v>
      </c>
      <c r="J1434" s="51">
        <v>25.187249999999999</v>
      </c>
      <c r="K1434" s="28">
        <v>388.5</v>
      </c>
      <c r="L1434" s="28">
        <v>10000000</v>
      </c>
      <c r="M1434" s="51" t="s">
        <v>4942</v>
      </c>
      <c r="N1434" s="51">
        <v>2.5835089719303226</v>
      </c>
      <c r="O1434" s="51">
        <v>0.52184280000000005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9">
        <v>5.0384266239262505</v>
      </c>
      <c r="AO1434" s="49">
        <v>6.2547212079383741</v>
      </c>
      <c r="AP1434" s="49">
        <v>3.4265821280712871</v>
      </c>
      <c r="AQ1434" s="49">
        <v>167.39784330901546</v>
      </c>
      <c r="AR1434" s="49">
        <v>210.82978425195179</v>
      </c>
      <c r="AS1434" s="49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62">
        <v>1432</v>
      </c>
      <c r="B1435" s="3" t="s">
        <v>661</v>
      </c>
      <c r="C1435" s="3" t="s">
        <v>694</v>
      </c>
      <c r="D1435" s="28">
        <v>15000</v>
      </c>
      <c r="E1435" s="25">
        <v>-0.6622517</v>
      </c>
      <c r="F1435" s="25">
        <v>10.294119999999999</v>
      </c>
      <c r="G1435" s="25">
        <v>12.78195</v>
      </c>
      <c r="H1435" s="28">
        <v>292494959999.99994</v>
      </c>
      <c r="I1435" s="51">
        <v>19.499659999999999</v>
      </c>
      <c r="J1435" s="51">
        <v>51.859940000000002</v>
      </c>
      <c r="K1435" s="28">
        <v>1644.7</v>
      </c>
      <c r="L1435" s="28">
        <v>24586000</v>
      </c>
      <c r="M1435" s="51">
        <v>5.3239637723076632</v>
      </c>
      <c r="N1435" s="51">
        <v>1.084371760863108</v>
      </c>
      <c r="O1435" s="51">
        <v>0.72655530000000002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9">
        <v>15.054495548989234</v>
      </c>
      <c r="AO1435" s="49">
        <v>14.065035773660039</v>
      </c>
      <c r="AP1435" s="49">
        <v>13.119813530706303</v>
      </c>
      <c r="AQ1435" s="49">
        <v>202.28400780037478</v>
      </c>
      <c r="AR1435" s="49">
        <v>192.05772339084606</v>
      </c>
      <c r="AS1435" s="49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62">
        <v>1433</v>
      </c>
      <c r="B1436" s="3" t="s">
        <v>4224</v>
      </c>
      <c r="C1436" s="3" t="s">
        <v>2176</v>
      </c>
      <c r="D1436" s="28">
        <v>12000</v>
      </c>
      <c r="E1436" s="25">
        <v>14.28571</v>
      </c>
      <c r="F1436" s="25">
        <v>62.16216</v>
      </c>
      <c r="G1436" s="25">
        <v>140</v>
      </c>
      <c r="H1436" s="28">
        <v>696223200000</v>
      </c>
      <c r="I1436" s="51">
        <v>58.018599999999999</v>
      </c>
      <c r="J1436" s="51">
        <v>100</v>
      </c>
      <c r="K1436" s="28">
        <v>15</v>
      </c>
      <c r="L1436" s="28">
        <v>165000</v>
      </c>
      <c r="M1436" s="51">
        <v>24.793388429752067</v>
      </c>
      <c r="N1436" s="51">
        <v>1.1288690488733224</v>
      </c>
      <c r="O1436" s="51" t="s">
        <v>4942</v>
      </c>
      <c r="P1436" s="30" t="s">
        <v>4748</v>
      </c>
      <c r="Q1436" s="27" t="s">
        <v>4748</v>
      </c>
      <c r="R1436" s="30" t="s">
        <v>4374</v>
      </c>
      <c r="S1436" s="27" t="s">
        <v>4748</v>
      </c>
      <c r="T1436" s="30">
        <v>1558194.2173260001</v>
      </c>
      <c r="U1436" s="27">
        <v>13911.448368982145</v>
      </c>
      <c r="V1436" s="30" t="s">
        <v>4748</v>
      </c>
      <c r="W1436" s="32" t="s">
        <v>4562</v>
      </c>
      <c r="X1436" s="30" t="s">
        <v>4748</v>
      </c>
      <c r="Y1436" s="32" t="s">
        <v>4748</v>
      </c>
      <c r="Z1436" s="30">
        <v>28087.774883999999</v>
      </c>
      <c r="AA1436" s="32" t="s">
        <v>4748</v>
      </c>
      <c r="AB1436" s="30" t="s">
        <v>4748</v>
      </c>
      <c r="AC1436" s="27" t="s">
        <v>2001</v>
      </c>
      <c r="AD1436" s="30">
        <v>602</v>
      </c>
      <c r="AE1436" s="27" t="s">
        <v>2001</v>
      </c>
      <c r="AF1436" s="30">
        <v>484</v>
      </c>
      <c r="AG1436" s="27">
        <v>-0.19601328903654486</v>
      </c>
      <c r="AH1436" s="25" t="s">
        <v>4748</v>
      </c>
      <c r="AI1436" s="25" t="s">
        <v>4748</v>
      </c>
      <c r="AJ1436" s="25">
        <v>1.0812942276514081</v>
      </c>
      <c r="AK1436" s="25" t="s">
        <v>4748</v>
      </c>
      <c r="AL1436" s="25" t="s">
        <v>4748</v>
      </c>
      <c r="AM1436" s="25">
        <v>4.5821000557208365</v>
      </c>
      <c r="AN1436" s="49" t="s">
        <v>4748</v>
      </c>
      <c r="AO1436" s="49">
        <v>13.701508181372834</v>
      </c>
      <c r="AP1436" s="49">
        <v>9.1139141274510731</v>
      </c>
      <c r="AQ1436" s="49" t="s">
        <v>4748</v>
      </c>
      <c r="AR1436" s="49">
        <v>86.181413800548725</v>
      </c>
      <c r="AS1436" s="49">
        <v>106.65408545396599</v>
      </c>
      <c r="AT1436" s="28" t="s">
        <v>4748</v>
      </c>
      <c r="AU1436" s="28" t="s">
        <v>4748</v>
      </c>
      <c r="AV1436" s="28" t="s">
        <v>4748</v>
      </c>
    </row>
    <row r="1437" spans="1:48" x14ac:dyDescent="0.25">
      <c r="A1437" s="162">
        <v>1434</v>
      </c>
      <c r="B1437" s="3" t="s">
        <v>662</v>
      </c>
      <c r="C1437" s="3" t="s">
        <v>694</v>
      </c>
      <c r="D1437" s="28">
        <v>8500</v>
      </c>
      <c r="E1437" s="25">
        <v>-4.4943819999999999</v>
      </c>
      <c r="F1437" s="25">
        <v>0</v>
      </c>
      <c r="G1437" s="25">
        <v>33.571429999999999</v>
      </c>
      <c r="H1437" s="28">
        <v>858198955500</v>
      </c>
      <c r="I1437" s="51">
        <v>100.96459999999999</v>
      </c>
      <c r="J1437" s="51">
        <v>78.094139999999996</v>
      </c>
      <c r="K1437" s="28">
        <v>13345</v>
      </c>
      <c r="L1437" s="28">
        <v>116170000</v>
      </c>
      <c r="M1437" s="51">
        <v>3.5326049168490887</v>
      </c>
      <c r="N1437" s="51">
        <v>0.63309526180239073</v>
      </c>
      <c r="O1437" s="51">
        <v>0.84214699999999998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9" t="s">
        <v>4748</v>
      </c>
      <c r="AO1437" s="49" t="s">
        <v>4748</v>
      </c>
      <c r="AP1437" s="49" t="s">
        <v>4748</v>
      </c>
      <c r="AQ1437" s="49">
        <v>0</v>
      </c>
      <c r="AR1437" s="49">
        <v>25.82954157750898</v>
      </c>
      <c r="AS1437" s="49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62">
        <v>1435</v>
      </c>
      <c r="B1438" s="3" t="s">
        <v>2048</v>
      </c>
      <c r="C1438" s="3" t="s">
        <v>1</v>
      </c>
      <c r="D1438" s="28">
        <v>118500</v>
      </c>
      <c r="E1438" s="25">
        <v>5.053191</v>
      </c>
      <c r="F1438" s="25">
        <v>-5.2</v>
      </c>
      <c r="G1438" s="25">
        <v>-19.661020000000001</v>
      </c>
      <c r="H1438" s="28">
        <v>64180943079000</v>
      </c>
      <c r="I1438" s="51">
        <v>541.61130000000003</v>
      </c>
      <c r="J1438" s="51">
        <v>53.187730000000002</v>
      </c>
      <c r="K1438" s="28">
        <v>733214.5</v>
      </c>
      <c r="L1438" s="28">
        <v>83543650000</v>
      </c>
      <c r="M1438" s="51">
        <v>12.030456852791879</v>
      </c>
      <c r="N1438" s="51">
        <v>4.572374766370138</v>
      </c>
      <c r="O1438" s="51">
        <v>1.0114449999999999</v>
      </c>
      <c r="P1438" s="30">
        <v>19845478.919852</v>
      </c>
      <c r="Q1438" s="27" t="s">
        <v>2001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2001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2001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4748</v>
      </c>
      <c r="AI1438" s="25">
        <v>14.3405471553338</v>
      </c>
      <c r="AJ1438" s="25">
        <v>19.673856541927133</v>
      </c>
      <c r="AK1438" s="25" t="s">
        <v>4748</v>
      </c>
      <c r="AL1438" s="25">
        <v>68.699357803682915</v>
      </c>
      <c r="AM1438" s="25">
        <v>67.11788914193086</v>
      </c>
      <c r="AN1438" s="49">
        <v>10.63183474987024</v>
      </c>
      <c r="AO1438" s="49">
        <v>12.709931331251045</v>
      </c>
      <c r="AP1438" s="49">
        <v>15.482265925183613</v>
      </c>
      <c r="AQ1438" s="49">
        <v>165.00890978027428</v>
      </c>
      <c r="AR1438" s="49">
        <v>150.22482606175967</v>
      </c>
      <c r="AS1438" s="49">
        <v>71.021678729416394</v>
      </c>
      <c r="AT1438" s="28" t="s">
        <v>4748</v>
      </c>
      <c r="AU1438" s="28">
        <v>1631.7223410714289</v>
      </c>
      <c r="AV1438" s="28">
        <v>2857.1428575</v>
      </c>
    </row>
    <row r="1439" spans="1:48" x14ac:dyDescent="0.25">
      <c r="A1439" s="162">
        <v>1436</v>
      </c>
      <c r="B1439" s="3" t="s">
        <v>663</v>
      </c>
      <c r="C1439" s="3" t="s">
        <v>694</v>
      </c>
      <c r="D1439" s="28">
        <v>4500</v>
      </c>
      <c r="E1439" s="25">
        <v>-6.25</v>
      </c>
      <c r="F1439" s="25">
        <v>-11.764709999999999</v>
      </c>
      <c r="G1439" s="25">
        <v>-19.642859999999999</v>
      </c>
      <c r="H1439" s="28">
        <v>86755500000</v>
      </c>
      <c r="I1439" s="51">
        <v>19.279</v>
      </c>
      <c r="J1439" s="51">
        <v>70.825779999999995</v>
      </c>
      <c r="K1439" s="28">
        <v>18592.5</v>
      </c>
      <c r="L1439" s="28">
        <v>86830000</v>
      </c>
      <c r="M1439" s="51">
        <v>6.8113171147890981</v>
      </c>
      <c r="N1439" s="51">
        <v>0.39278779522702267</v>
      </c>
      <c r="O1439" s="51">
        <v>0.62466370000000004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9">
        <v>7.524276646140704</v>
      </c>
      <c r="AO1439" s="49">
        <v>9.693737696877891</v>
      </c>
      <c r="AP1439" s="49">
        <v>6.2912348326860768</v>
      </c>
      <c r="AQ1439" s="49">
        <v>134.79243805919018</v>
      </c>
      <c r="AR1439" s="49">
        <v>99.493947960496996</v>
      </c>
      <c r="AS1439" s="49">
        <v>116.68052156554563</v>
      </c>
      <c r="AT1439" s="28">
        <v>1359.1469999999999</v>
      </c>
      <c r="AU1439" s="28">
        <v>1416.8367989999999</v>
      </c>
      <c r="AV1439" s="28" t="s">
        <v>4748</v>
      </c>
    </row>
    <row r="1440" spans="1:48" x14ac:dyDescent="0.25">
      <c r="A1440" s="162">
        <v>1437</v>
      </c>
      <c r="B1440" s="3" t="s">
        <v>3860</v>
      </c>
      <c r="C1440" s="3" t="s">
        <v>2176</v>
      </c>
      <c r="D1440" s="6">
        <v>14500</v>
      </c>
      <c r="E1440" s="171">
        <v>-16.66667</v>
      </c>
      <c r="F1440" s="171">
        <v>5.0724640000000001</v>
      </c>
      <c r="G1440" s="171">
        <v>-38.55932</v>
      </c>
      <c r="H1440" s="6">
        <v>173999826000</v>
      </c>
      <c r="I1440" s="154">
        <v>11.999989999999999</v>
      </c>
      <c r="J1440" s="154" t="s">
        <v>4942</v>
      </c>
      <c r="K1440" s="6">
        <v>360</v>
      </c>
      <c r="L1440" s="6">
        <v>5446000</v>
      </c>
      <c r="M1440" s="154" t="s">
        <v>4942</v>
      </c>
      <c r="N1440" s="154">
        <v>1.1213626530652807</v>
      </c>
      <c r="O1440" s="154">
        <v>3.8591300000000002E-2</v>
      </c>
      <c r="P1440" s="172" t="s">
        <v>4392</v>
      </c>
      <c r="Q1440" s="168" t="s">
        <v>4534</v>
      </c>
      <c r="R1440" s="172" t="s">
        <v>4612</v>
      </c>
      <c r="S1440" s="168" t="s">
        <v>4309</v>
      </c>
      <c r="T1440" s="172">
        <v>211425.05128700001</v>
      </c>
      <c r="U1440" s="168">
        <v>1123.6013366329787</v>
      </c>
      <c r="V1440" s="172" t="s">
        <v>4309</v>
      </c>
      <c r="W1440" s="173" t="s">
        <v>4613</v>
      </c>
      <c r="X1440" s="172" t="s">
        <v>4475</v>
      </c>
      <c r="Y1440" s="173" t="s">
        <v>4288</v>
      </c>
      <c r="Z1440" s="172">
        <v>-11.072407</v>
      </c>
      <c r="AA1440" s="173">
        <v>-1.0556402361809045</v>
      </c>
      <c r="AB1440" s="172">
        <v>2001.5273520000001</v>
      </c>
      <c r="AC1440" s="168">
        <v>3.8353196099675024E-2</v>
      </c>
      <c r="AD1440" s="172">
        <v>305.71336000000002</v>
      </c>
      <c r="AE1440" s="168">
        <v>-0.84725996389980884</v>
      </c>
      <c r="AF1440" s="172">
        <v>-1</v>
      </c>
      <c r="AG1440" s="168">
        <v>-1.0032710379422083</v>
      </c>
      <c r="AH1440" s="171">
        <v>13.039451791467632</v>
      </c>
      <c r="AI1440" s="171">
        <v>1.8440251126543374</v>
      </c>
      <c r="AJ1440" s="171">
        <v>-4.8475608326931513E-3</v>
      </c>
      <c r="AK1440" s="171">
        <v>21.087904657355409</v>
      </c>
      <c r="AL1440" s="171">
        <v>2.7831412774839706</v>
      </c>
      <c r="AM1440" s="171">
        <v>-7.1354803015664893E-3</v>
      </c>
      <c r="AN1440" s="170">
        <v>33.668574678278894</v>
      </c>
      <c r="AO1440" s="170">
        <v>10.884774478776293</v>
      </c>
      <c r="AP1440" s="170">
        <v>24.885472286620715</v>
      </c>
      <c r="AQ1440" s="170">
        <v>6.747390778358854</v>
      </c>
      <c r="AR1440" s="170">
        <v>19.699835117514425</v>
      </c>
      <c r="AS1440" s="170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62">
        <v>1438</v>
      </c>
      <c r="B1441" s="3" t="s">
        <v>3863</v>
      </c>
      <c r="C1441" s="3" t="s">
        <v>2176</v>
      </c>
      <c r="D1441" s="28" t="s">
        <v>4942</v>
      </c>
      <c r="E1441" s="25" t="s">
        <v>4942</v>
      </c>
      <c r="F1441" s="25" t="s">
        <v>4942</v>
      </c>
      <c r="G1441" s="25" t="s">
        <v>4942</v>
      </c>
      <c r="H1441" s="28" t="s">
        <v>4942</v>
      </c>
      <c r="I1441" s="51">
        <v>8</v>
      </c>
      <c r="J1441" s="51">
        <v>99.897869999999998</v>
      </c>
      <c r="K1441" s="28" t="s">
        <v>4942</v>
      </c>
      <c r="L1441" s="28" t="s">
        <v>4942</v>
      </c>
      <c r="M1441" s="51" t="s">
        <v>4942</v>
      </c>
      <c r="N1441" s="51" t="s">
        <v>4942</v>
      </c>
      <c r="O1441" s="51" t="s">
        <v>4942</v>
      </c>
      <c r="P1441" s="30" t="s">
        <v>4748</v>
      </c>
      <c r="Q1441" s="27" t="s">
        <v>4748</v>
      </c>
      <c r="R1441" s="30" t="s">
        <v>4748</v>
      </c>
      <c r="S1441" s="27" t="s">
        <v>4339</v>
      </c>
      <c r="T1441" s="30" t="s">
        <v>4748</v>
      </c>
      <c r="U1441" s="27" t="s">
        <v>4748</v>
      </c>
      <c r="V1441" s="30" t="s">
        <v>4748</v>
      </c>
      <c r="W1441" s="32" t="s">
        <v>4748</v>
      </c>
      <c r="X1441" s="30" t="s">
        <v>4275</v>
      </c>
      <c r="Y1441" s="32" t="s">
        <v>4389</v>
      </c>
      <c r="Z1441" s="30" t="s">
        <v>4748</v>
      </c>
      <c r="AA1441" s="32" t="s">
        <v>4748</v>
      </c>
      <c r="AB1441" s="30" t="s">
        <v>4748</v>
      </c>
      <c r="AC1441" s="27" t="s">
        <v>2001</v>
      </c>
      <c r="AD1441" s="30" t="s">
        <v>4748</v>
      </c>
      <c r="AE1441" s="27" t="s">
        <v>2001</v>
      </c>
      <c r="AF1441" s="30" t="s">
        <v>4748</v>
      </c>
      <c r="AG1441" s="27" t="s">
        <v>4748</v>
      </c>
      <c r="AH1441" s="25" t="s">
        <v>4748</v>
      </c>
      <c r="AI1441" s="25" t="s">
        <v>4748</v>
      </c>
      <c r="AJ1441" s="25" t="s">
        <v>4748</v>
      </c>
      <c r="AK1441" s="25" t="s">
        <v>4748</v>
      </c>
      <c r="AL1441" s="25" t="s">
        <v>4748</v>
      </c>
      <c r="AM1441" s="25" t="s">
        <v>4748</v>
      </c>
      <c r="AN1441" s="49" t="s">
        <v>4748</v>
      </c>
      <c r="AO1441" s="49" t="s">
        <v>4748</v>
      </c>
      <c r="AP1441" s="49" t="s">
        <v>4748</v>
      </c>
      <c r="AQ1441" s="49" t="s">
        <v>4748</v>
      </c>
      <c r="AR1441" s="49" t="s">
        <v>4748</v>
      </c>
      <c r="AS1441" s="49" t="s">
        <v>4748</v>
      </c>
      <c r="AT1441" s="28" t="s">
        <v>4748</v>
      </c>
      <c r="AU1441" s="28" t="s">
        <v>4748</v>
      </c>
      <c r="AV1441" s="28" t="s">
        <v>4748</v>
      </c>
    </row>
    <row r="1442" spans="1:48" x14ac:dyDescent="0.25">
      <c r="A1442" s="162">
        <v>1439</v>
      </c>
      <c r="B1442" s="3" t="s">
        <v>664</v>
      </c>
      <c r="C1442" s="3" t="s">
        <v>694</v>
      </c>
      <c r="D1442" s="28">
        <v>17400</v>
      </c>
      <c r="E1442" s="25">
        <v>74</v>
      </c>
      <c r="F1442" s="25">
        <v>39.200000000000003</v>
      </c>
      <c r="G1442" s="25">
        <v>33.846150000000002</v>
      </c>
      <c r="H1442" s="28">
        <v>18792000000</v>
      </c>
      <c r="I1442" s="51">
        <v>1.0799999999999998</v>
      </c>
      <c r="J1442" s="51">
        <v>88.287030000000001</v>
      </c>
      <c r="K1442" s="28">
        <v>575</v>
      </c>
      <c r="L1442" s="28">
        <v>6042000</v>
      </c>
      <c r="M1442" s="51" t="s">
        <v>4942</v>
      </c>
      <c r="N1442" s="51">
        <v>1.1666679431391385</v>
      </c>
      <c r="O1442" s="51" t="s">
        <v>4942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9">
        <v>35.990816513655133</v>
      </c>
      <c r="AO1442" s="49">
        <v>38.853004461977662</v>
      </c>
      <c r="AP1442" s="49">
        <v>39.401816179534713</v>
      </c>
      <c r="AQ1442" s="49">
        <v>0</v>
      </c>
      <c r="AR1442" s="49">
        <v>0</v>
      </c>
      <c r="AS1442" s="49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62">
        <v>1440</v>
      </c>
      <c r="B1443" s="3" t="s">
        <v>3866</v>
      </c>
      <c r="C1443" s="3" t="s">
        <v>2176</v>
      </c>
      <c r="D1443" s="6">
        <v>30400</v>
      </c>
      <c r="E1443" s="171">
        <v>-7.3170729999999997</v>
      </c>
      <c r="F1443" s="171">
        <v>-1.618123</v>
      </c>
      <c r="G1443" s="171">
        <v>8.9605730000000001</v>
      </c>
      <c r="H1443" s="6">
        <v>1424996960000</v>
      </c>
      <c r="I1443" s="154">
        <v>46.874899999999997</v>
      </c>
      <c r="J1443" s="154">
        <v>50.869219999999999</v>
      </c>
      <c r="K1443" s="6">
        <v>1415</v>
      </c>
      <c r="L1443" s="6">
        <v>45178000</v>
      </c>
      <c r="M1443" s="154">
        <v>12.724989535370447</v>
      </c>
      <c r="N1443" s="154">
        <v>2.5403565369019137</v>
      </c>
      <c r="O1443" s="154">
        <v>1.0706560000000001</v>
      </c>
      <c r="P1443" s="172" t="s">
        <v>4748</v>
      </c>
      <c r="Q1443" s="168" t="s">
        <v>4748</v>
      </c>
      <c r="R1443" s="172" t="s">
        <v>4748</v>
      </c>
      <c r="S1443" s="168" t="s">
        <v>4748</v>
      </c>
      <c r="T1443" s="172">
        <v>986108.16164800001</v>
      </c>
      <c r="U1443" s="168" t="s">
        <v>4748</v>
      </c>
      <c r="V1443" s="172" t="s">
        <v>4748</v>
      </c>
      <c r="W1443" s="173" t="s">
        <v>4748</v>
      </c>
      <c r="X1443" s="172" t="s">
        <v>4748</v>
      </c>
      <c r="Y1443" s="173" t="s">
        <v>4748</v>
      </c>
      <c r="Z1443" s="172">
        <v>149015.17625600001</v>
      </c>
      <c r="AA1443" s="173" t="s">
        <v>4748</v>
      </c>
      <c r="AB1443" s="172" t="s">
        <v>4748</v>
      </c>
      <c r="AC1443" s="168" t="s">
        <v>2001</v>
      </c>
      <c r="AD1443" s="172" t="s">
        <v>4748</v>
      </c>
      <c r="AE1443" s="168" t="s">
        <v>2001</v>
      </c>
      <c r="AF1443" s="172">
        <v>2389</v>
      </c>
      <c r="AG1443" s="168" t="s">
        <v>4748</v>
      </c>
      <c r="AH1443" s="171" t="s">
        <v>4748</v>
      </c>
      <c r="AI1443" s="171" t="s">
        <v>4748</v>
      </c>
      <c r="AJ1443" s="171">
        <v>20.636171479869265</v>
      </c>
      <c r="AK1443" s="171" t="s">
        <v>4748</v>
      </c>
      <c r="AL1443" s="171" t="s">
        <v>4748</v>
      </c>
      <c r="AM1443" s="171">
        <v>19.07781820514667</v>
      </c>
      <c r="AN1443" s="170" t="s">
        <v>4748</v>
      </c>
      <c r="AO1443" s="170" t="s">
        <v>4748</v>
      </c>
      <c r="AP1443" s="170">
        <v>25.485125160814526</v>
      </c>
      <c r="AQ1443" s="170" t="s">
        <v>4748</v>
      </c>
      <c r="AR1443" s="170">
        <v>0.20406120374342313</v>
      </c>
      <c r="AS1443" s="170">
        <v>0</v>
      </c>
      <c r="AT1443" s="6" t="s">
        <v>4748</v>
      </c>
      <c r="AU1443" s="6">
        <v>2000</v>
      </c>
      <c r="AV1443" s="6">
        <v>2250</v>
      </c>
    </row>
    <row r="1444" spans="1:48" x14ac:dyDescent="0.25">
      <c r="A1444" s="162">
        <v>1441</v>
      </c>
      <c r="B1444" s="3" t="s">
        <v>3869</v>
      </c>
      <c r="C1444" s="3" t="s">
        <v>2176</v>
      </c>
      <c r="D1444" s="28">
        <v>18900</v>
      </c>
      <c r="E1444" s="25">
        <v>10.52632</v>
      </c>
      <c r="F1444" s="25">
        <v>-0.5263158</v>
      </c>
      <c r="G1444" s="25">
        <v>11.17647</v>
      </c>
      <c r="H1444" s="28">
        <v>1192608900000</v>
      </c>
      <c r="I1444" s="51">
        <v>63.100999999999999</v>
      </c>
      <c r="J1444" s="51">
        <v>2.0156000000000001</v>
      </c>
      <c r="K1444" s="28">
        <v>1740</v>
      </c>
      <c r="L1444" s="28">
        <v>30502000</v>
      </c>
      <c r="M1444" s="51">
        <v>16.167664670658684</v>
      </c>
      <c r="N1444" s="51">
        <v>1.3612680105678303</v>
      </c>
      <c r="O1444" s="51">
        <v>0.1598704</v>
      </c>
      <c r="P1444" s="30" t="s">
        <v>4297</v>
      </c>
      <c r="Q1444" s="27" t="s">
        <v>4614</v>
      </c>
      <c r="R1444" s="30" t="s">
        <v>4380</v>
      </c>
      <c r="S1444" s="27" t="s">
        <v>4748</v>
      </c>
      <c r="T1444" s="30">
        <v>2711650.463035</v>
      </c>
      <c r="U1444" s="27">
        <v>10005.090269501845</v>
      </c>
      <c r="V1444" s="30" t="s">
        <v>4519</v>
      </c>
      <c r="W1444" s="32" t="s">
        <v>4272</v>
      </c>
      <c r="X1444" s="30" t="s">
        <v>4748</v>
      </c>
      <c r="Y1444" s="32" t="s">
        <v>4748</v>
      </c>
      <c r="Z1444" s="30">
        <v>82256.252600000007</v>
      </c>
      <c r="AA1444" s="32" t="s">
        <v>4748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9">
        <v>14.156610314421004</v>
      </c>
      <c r="AO1444" s="49">
        <v>17.387828533733263</v>
      </c>
      <c r="AP1444" s="49">
        <v>15.908915152182434</v>
      </c>
      <c r="AQ1444" s="49">
        <v>1.5364964867837196</v>
      </c>
      <c r="AR1444" s="49">
        <v>1.2348574129634422</v>
      </c>
      <c r="AS1444" s="49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62">
        <v>1442</v>
      </c>
      <c r="B1445" s="3" t="s">
        <v>3872</v>
      </c>
      <c r="C1445" s="3" t="s">
        <v>2176</v>
      </c>
      <c r="D1445" s="6">
        <v>600</v>
      </c>
      <c r="E1445" s="171">
        <v>-33.333329999999997</v>
      </c>
      <c r="F1445" s="171">
        <v>-33.333329999999997</v>
      </c>
      <c r="G1445" s="171">
        <v>20</v>
      </c>
      <c r="H1445" s="6">
        <v>7175989200</v>
      </c>
      <c r="I1445" s="154">
        <v>11.95998</v>
      </c>
      <c r="J1445" s="154">
        <v>36.613959999999999</v>
      </c>
      <c r="K1445" s="6">
        <v>3010</v>
      </c>
      <c r="L1445" s="6">
        <v>2389500</v>
      </c>
      <c r="M1445" s="154" t="s">
        <v>4942</v>
      </c>
      <c r="N1445" s="154" t="s">
        <v>4942</v>
      </c>
      <c r="O1445" s="154" t="s">
        <v>4942</v>
      </c>
      <c r="P1445" s="172" t="s">
        <v>4615</v>
      </c>
      <c r="Q1445" s="168" t="s">
        <v>4307</v>
      </c>
      <c r="R1445" s="172" t="s">
        <v>4616</v>
      </c>
      <c r="S1445" s="168" t="s">
        <v>4463</v>
      </c>
      <c r="T1445" s="172">
        <v>7066.3033759999998</v>
      </c>
      <c r="U1445" s="168">
        <v>26.49534387548638</v>
      </c>
      <c r="V1445" s="172" t="s">
        <v>4617</v>
      </c>
      <c r="W1445" s="173" t="s">
        <v>4340</v>
      </c>
      <c r="X1445" s="172" t="s">
        <v>4618</v>
      </c>
      <c r="Y1445" s="173" t="s">
        <v>4290</v>
      </c>
      <c r="Z1445" s="172">
        <v>-30768.960814999999</v>
      </c>
      <c r="AA1445" s="173">
        <v>-49.455056401574801</v>
      </c>
      <c r="AB1445" s="172">
        <v>-6192</v>
      </c>
      <c r="AC1445" s="168">
        <v>0.16390977443609023</v>
      </c>
      <c r="AD1445" s="172">
        <v>-3392</v>
      </c>
      <c r="AE1445" s="168">
        <v>-0.45219638242894056</v>
      </c>
      <c r="AF1445" s="172">
        <v>-2573</v>
      </c>
      <c r="AG1445" s="168">
        <v>-0.24145047169811321</v>
      </c>
      <c r="AH1445" s="171">
        <v>-27.111613712557286</v>
      </c>
      <c r="AI1445" s="171">
        <v>-23.406598503859385</v>
      </c>
      <c r="AJ1445" s="171">
        <v>-22.187205924962541</v>
      </c>
      <c r="AK1445" s="171">
        <v>-192.38990913953086</v>
      </c>
      <c r="AL1445" s="171" t="s">
        <v>4748</v>
      </c>
      <c r="AM1445" s="171" t="s">
        <v>4748</v>
      </c>
      <c r="AN1445" s="170">
        <v>3.1322627220468968</v>
      </c>
      <c r="AO1445" s="170">
        <v>0.26038542465348646</v>
      </c>
      <c r="AP1445" s="170">
        <v>4.3742404416113878E-2</v>
      </c>
      <c r="AQ1445" s="170">
        <v>12259.988964455848</v>
      </c>
      <c r="AR1445" s="170" t="s">
        <v>4748</v>
      </c>
      <c r="AS1445" s="170" t="s">
        <v>4748</v>
      </c>
      <c r="AT1445" s="6">
        <v>0</v>
      </c>
      <c r="AU1445" s="6">
        <v>0</v>
      </c>
      <c r="AV1445" s="6">
        <v>0</v>
      </c>
    </row>
    <row r="1446" spans="1:48" x14ac:dyDescent="0.25">
      <c r="A1446" s="162">
        <v>1443</v>
      </c>
      <c r="B1446" s="3" t="s">
        <v>3875</v>
      </c>
      <c r="C1446" s="3" t="s">
        <v>2176</v>
      </c>
      <c r="D1446" s="28">
        <v>5200</v>
      </c>
      <c r="E1446" s="25">
        <v>1.9607840000000001</v>
      </c>
      <c r="F1446" s="25">
        <v>4</v>
      </c>
      <c r="G1446" s="25">
        <v>-11.864409999999999</v>
      </c>
      <c r="H1446" s="28">
        <v>73643076000</v>
      </c>
      <c r="I1446" s="51">
        <v>14.162129999999999</v>
      </c>
      <c r="J1446" s="51">
        <v>42.57488</v>
      </c>
      <c r="K1446" s="28">
        <v>1345</v>
      </c>
      <c r="L1446" s="28">
        <v>6919000</v>
      </c>
      <c r="M1446" s="51">
        <v>5.241935483870968</v>
      </c>
      <c r="N1446" s="51">
        <v>0.4300998531857001</v>
      </c>
      <c r="O1446" s="51">
        <v>0.28717169999999997</v>
      </c>
      <c r="P1446" s="30" t="s">
        <v>4619</v>
      </c>
      <c r="Q1446" s="27" t="s">
        <v>4554</v>
      </c>
      <c r="R1446" s="30" t="s">
        <v>4438</v>
      </c>
      <c r="S1446" s="27" t="s">
        <v>4748</v>
      </c>
      <c r="T1446" s="30">
        <v>3277483.8209609999</v>
      </c>
      <c r="U1446" s="27">
        <v>7380.7203174797296</v>
      </c>
      <c r="V1446" s="30" t="s">
        <v>4574</v>
      </c>
      <c r="W1446" s="32" t="s">
        <v>4362</v>
      </c>
      <c r="X1446" s="30" t="s">
        <v>4748</v>
      </c>
      <c r="Y1446" s="32" t="s">
        <v>4748</v>
      </c>
      <c r="Z1446" s="30">
        <v>15825.375466</v>
      </c>
      <c r="AA1446" s="32" t="s">
        <v>4748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9">
        <v>0.59298932322221498</v>
      </c>
      <c r="AO1446" s="49">
        <v>0.55454560099634786</v>
      </c>
      <c r="AP1446" s="49">
        <v>0.62458956483872896</v>
      </c>
      <c r="AQ1446" s="49">
        <v>35.101444415975173</v>
      </c>
      <c r="AR1446" s="49">
        <v>26.972033628665027</v>
      </c>
      <c r="AS1446" s="49">
        <v>33.249951151749997</v>
      </c>
      <c r="AT1446" s="28">
        <v>600</v>
      </c>
      <c r="AU1446" s="28" t="s">
        <v>4748</v>
      </c>
      <c r="AV1446" s="28">
        <v>700</v>
      </c>
    </row>
    <row r="1447" spans="1:48" x14ac:dyDescent="0.25">
      <c r="A1447" s="162">
        <v>1444</v>
      </c>
      <c r="B1447" s="3" t="s">
        <v>3878</v>
      </c>
      <c r="C1447" s="3" t="s">
        <v>2176</v>
      </c>
      <c r="D1447" s="28" t="s">
        <v>4942</v>
      </c>
      <c r="E1447" s="25" t="s">
        <v>4942</v>
      </c>
      <c r="F1447" s="25" t="s">
        <v>4942</v>
      </c>
      <c r="G1447" s="25" t="s">
        <v>4942</v>
      </c>
      <c r="H1447" s="28" t="s">
        <v>4942</v>
      </c>
      <c r="I1447" s="51">
        <v>3.5362199999999997</v>
      </c>
      <c r="J1447" s="51">
        <v>99.957589999999996</v>
      </c>
      <c r="K1447" s="28" t="s">
        <v>4942</v>
      </c>
      <c r="L1447" s="28" t="s">
        <v>4942</v>
      </c>
      <c r="M1447" s="51" t="s">
        <v>4942</v>
      </c>
      <c r="N1447" s="51" t="s">
        <v>4942</v>
      </c>
      <c r="O1447" s="51" t="s">
        <v>4942</v>
      </c>
      <c r="P1447" s="30" t="s">
        <v>4748</v>
      </c>
      <c r="Q1447" s="27" t="s">
        <v>4748</v>
      </c>
      <c r="R1447" s="30" t="s">
        <v>4620</v>
      </c>
      <c r="S1447" s="27" t="s">
        <v>4748</v>
      </c>
      <c r="T1447" s="30">
        <v>68222.572499999995</v>
      </c>
      <c r="U1447" s="27">
        <v>120.82602232142857</v>
      </c>
      <c r="V1447" s="30" t="s">
        <v>4748</v>
      </c>
      <c r="W1447" s="32" t="s">
        <v>4621</v>
      </c>
      <c r="X1447" s="30" t="s">
        <v>4748</v>
      </c>
      <c r="Y1447" s="32" t="s">
        <v>4748</v>
      </c>
      <c r="Z1447" s="30">
        <v>7374.2501990000001</v>
      </c>
      <c r="AA1447" s="32" t="s">
        <v>4748</v>
      </c>
      <c r="AB1447" s="30" t="s">
        <v>4748</v>
      </c>
      <c r="AC1447" s="27" t="s">
        <v>2001</v>
      </c>
      <c r="AD1447" s="30" t="s">
        <v>4748</v>
      </c>
      <c r="AE1447" s="27" t="s">
        <v>2001</v>
      </c>
      <c r="AF1447" s="30">
        <v>2085.5090799999998</v>
      </c>
      <c r="AG1447" s="27" t="s">
        <v>4748</v>
      </c>
      <c r="AH1447" s="25" t="s">
        <v>4748</v>
      </c>
      <c r="AI1447" s="25" t="s">
        <v>4748</v>
      </c>
      <c r="AJ1447" s="25">
        <v>14.204579007645737</v>
      </c>
      <c r="AK1447" s="25" t="s">
        <v>4748</v>
      </c>
      <c r="AL1447" s="25" t="s">
        <v>4748</v>
      </c>
      <c r="AM1447" s="25">
        <v>19.217408490414496</v>
      </c>
      <c r="AN1447" s="49" t="s">
        <v>4748</v>
      </c>
      <c r="AO1447" s="49">
        <v>35.749790234664445</v>
      </c>
      <c r="AP1447" s="49">
        <v>31.102093020605459</v>
      </c>
      <c r="AQ1447" s="49" t="s">
        <v>4748</v>
      </c>
      <c r="AR1447" s="49">
        <v>0</v>
      </c>
      <c r="AS1447" s="49">
        <v>0</v>
      </c>
      <c r="AT1447" s="28" t="s">
        <v>4748</v>
      </c>
      <c r="AU1447" s="28">
        <v>199.66</v>
      </c>
      <c r="AV1447" s="28">
        <v>958.30399999999997</v>
      </c>
    </row>
    <row r="1448" spans="1:48" x14ac:dyDescent="0.25">
      <c r="A1448" s="162">
        <v>1445</v>
      </c>
      <c r="B1448" s="3" t="s">
        <v>3881</v>
      </c>
      <c r="C1448" s="3" t="s">
        <v>2176</v>
      </c>
      <c r="D1448" s="28">
        <v>13300</v>
      </c>
      <c r="E1448" s="25">
        <v>15.65217</v>
      </c>
      <c r="F1448" s="25">
        <v>31.68317</v>
      </c>
      <c r="G1448" s="25">
        <v>33</v>
      </c>
      <c r="H1448" s="28">
        <v>384370000000</v>
      </c>
      <c r="I1448" s="51">
        <v>28.9</v>
      </c>
      <c r="J1448" s="51">
        <v>11.776260000000001</v>
      </c>
      <c r="K1448" s="28">
        <v>1005</v>
      </c>
      <c r="L1448" s="28">
        <v>11520500</v>
      </c>
      <c r="M1448" s="51">
        <v>16.642058109562303</v>
      </c>
      <c r="N1448" s="51">
        <v>1.2888449456448912</v>
      </c>
      <c r="O1448" s="51" t="s">
        <v>4942</v>
      </c>
      <c r="P1448" s="30" t="s">
        <v>4748</v>
      </c>
      <c r="Q1448" s="27" t="s">
        <v>4748</v>
      </c>
      <c r="R1448" s="30" t="s">
        <v>4622</v>
      </c>
      <c r="S1448" s="27" t="s">
        <v>4748</v>
      </c>
      <c r="T1448" s="30">
        <v>117299.50420700001</v>
      </c>
      <c r="U1448" s="27">
        <v>117.48434768383839</v>
      </c>
      <c r="V1448" s="30" t="s">
        <v>4748</v>
      </c>
      <c r="W1448" s="32" t="s">
        <v>4623</v>
      </c>
      <c r="X1448" s="30" t="s">
        <v>4748</v>
      </c>
      <c r="Y1448" s="32" t="s">
        <v>4748</v>
      </c>
      <c r="Z1448" s="30">
        <v>30837.754412999999</v>
      </c>
      <c r="AA1448" s="32" t="s">
        <v>4748</v>
      </c>
      <c r="AB1448" s="30" t="s">
        <v>4748</v>
      </c>
      <c r="AC1448" s="27" t="s">
        <v>2001</v>
      </c>
      <c r="AD1448" s="30" t="s">
        <v>4748</v>
      </c>
      <c r="AE1448" s="27" t="s">
        <v>2001</v>
      </c>
      <c r="AF1448" s="30">
        <v>799.18</v>
      </c>
      <c r="AG1448" s="27" t="s">
        <v>4748</v>
      </c>
      <c r="AH1448" s="25" t="s">
        <v>4748</v>
      </c>
      <c r="AI1448" s="25" t="s">
        <v>4748</v>
      </c>
      <c r="AJ1448" s="25">
        <v>7.5246085231974753</v>
      </c>
      <c r="AK1448" s="25" t="s">
        <v>4748</v>
      </c>
      <c r="AL1448" s="25" t="s">
        <v>4748</v>
      </c>
      <c r="AM1448" s="25">
        <v>7.8199820768618364</v>
      </c>
      <c r="AN1448" s="49" t="s">
        <v>4748</v>
      </c>
      <c r="AO1448" s="49">
        <v>52.529951891192269</v>
      </c>
      <c r="AP1448" s="49">
        <v>56.109691332414279</v>
      </c>
      <c r="AQ1448" s="49" t="s">
        <v>4748</v>
      </c>
      <c r="AR1448" s="49">
        <v>20.86910472612831</v>
      </c>
      <c r="AS1448" s="49">
        <v>18.686624312818537</v>
      </c>
      <c r="AT1448" s="28" t="s">
        <v>4748</v>
      </c>
      <c r="AU1448" s="28" t="s">
        <v>4748</v>
      </c>
      <c r="AV1448" s="28">
        <v>600</v>
      </c>
    </row>
    <row r="1449" spans="1:48" x14ac:dyDescent="0.25">
      <c r="A1449" s="162">
        <v>1446</v>
      </c>
      <c r="B1449" s="3" t="s">
        <v>3884</v>
      </c>
      <c r="C1449" s="3" t="s">
        <v>2176</v>
      </c>
      <c r="D1449" s="28" t="s">
        <v>4942</v>
      </c>
      <c r="E1449" s="25" t="s">
        <v>4942</v>
      </c>
      <c r="F1449" s="25" t="s">
        <v>4942</v>
      </c>
      <c r="G1449" s="25" t="s">
        <v>4942</v>
      </c>
      <c r="H1449" s="28" t="s">
        <v>4942</v>
      </c>
      <c r="I1449" s="51">
        <v>2.6999999999999997</v>
      </c>
      <c r="J1449" s="51">
        <v>7.771407</v>
      </c>
      <c r="K1449" s="28">
        <v>0</v>
      </c>
      <c r="L1449" s="28" t="s">
        <v>4942</v>
      </c>
      <c r="M1449" s="51" t="s">
        <v>4942</v>
      </c>
      <c r="N1449" s="51" t="s">
        <v>4942</v>
      </c>
      <c r="O1449" s="51" t="s">
        <v>4942</v>
      </c>
      <c r="P1449" s="30" t="s">
        <v>4367</v>
      </c>
      <c r="Q1449" s="27" t="s">
        <v>4624</v>
      </c>
      <c r="R1449" s="30" t="s">
        <v>4367</v>
      </c>
      <c r="S1449" s="27" t="s">
        <v>4748</v>
      </c>
      <c r="T1449" s="30">
        <v>302857.709822</v>
      </c>
      <c r="U1449" s="27">
        <v>789.75120057963443</v>
      </c>
      <c r="V1449" s="30" t="s">
        <v>4587</v>
      </c>
      <c r="W1449" s="32" t="s">
        <v>4625</v>
      </c>
      <c r="X1449" s="30" t="s">
        <v>4748</v>
      </c>
      <c r="Y1449" s="32" t="s">
        <v>4748</v>
      </c>
      <c r="Z1449" s="30">
        <v>4035.2037639999999</v>
      </c>
      <c r="AA1449" s="32" t="s">
        <v>4748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9">
        <v>10.400419990885268</v>
      </c>
      <c r="AO1449" s="49">
        <v>9.9077228971999212</v>
      </c>
      <c r="AP1449" s="49">
        <v>8.1636437845783334</v>
      </c>
      <c r="AQ1449" s="49">
        <v>0</v>
      </c>
      <c r="AR1449" s="49">
        <v>0</v>
      </c>
      <c r="AS1449" s="49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62">
        <v>1447</v>
      </c>
      <c r="B1450" s="3" t="s">
        <v>665</v>
      </c>
      <c r="C1450" s="3" t="s">
        <v>694</v>
      </c>
      <c r="D1450" s="28">
        <v>15000</v>
      </c>
      <c r="E1450" s="25">
        <v>-9.0909089999999999</v>
      </c>
      <c r="F1450" s="25">
        <v>-19.786100000000001</v>
      </c>
      <c r="G1450" s="25">
        <v>-54.675179999999997</v>
      </c>
      <c r="H1450" s="28">
        <v>300000000000</v>
      </c>
      <c r="I1450" s="51">
        <v>20</v>
      </c>
      <c r="J1450" s="51">
        <v>71.050830000000005</v>
      </c>
      <c r="K1450" s="28">
        <v>27943.7</v>
      </c>
      <c r="L1450" s="28">
        <v>235939000</v>
      </c>
      <c r="M1450" s="51">
        <v>2.5830299239624743</v>
      </c>
      <c r="N1450" s="51">
        <v>0.82928719601150203</v>
      </c>
      <c r="O1450" s="51">
        <v>0.5526276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9">
        <v>7.2764649058046915</v>
      </c>
      <c r="AO1450" s="49">
        <v>4.8733423561469813</v>
      </c>
      <c r="AP1450" s="49">
        <v>15.565962248131193</v>
      </c>
      <c r="AQ1450" s="49">
        <v>146.16431754080574</v>
      </c>
      <c r="AR1450" s="49">
        <v>186.3796419845232</v>
      </c>
      <c r="AS1450" s="49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62">
        <v>1448</v>
      </c>
      <c r="B1451" s="3" t="s">
        <v>299</v>
      </c>
      <c r="C1451" s="3" t="s">
        <v>1</v>
      </c>
      <c r="D1451" s="28">
        <v>18650</v>
      </c>
      <c r="E1451" s="25">
        <v>-5.8080809999999996</v>
      </c>
      <c r="F1451" s="25">
        <v>-0.79787229999999998</v>
      </c>
      <c r="G1451" s="25">
        <v>-11.190480000000001</v>
      </c>
      <c r="H1451" s="28">
        <v>287960998200</v>
      </c>
      <c r="I1451" s="51">
        <v>15.44027</v>
      </c>
      <c r="J1451" s="51">
        <v>17.512029999999999</v>
      </c>
      <c r="K1451" s="28">
        <v>1737.5</v>
      </c>
      <c r="L1451" s="28">
        <v>32719150</v>
      </c>
      <c r="M1451" s="51">
        <v>8.6512682253362669</v>
      </c>
      <c r="N1451" s="51">
        <v>0.8253467916342081</v>
      </c>
      <c r="O1451" s="51">
        <v>0.45721329999999999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9">
        <v>9.4028819392709906</v>
      </c>
      <c r="AO1451" s="49">
        <v>8.2211572080069235</v>
      </c>
      <c r="AP1451" s="49">
        <v>8.2559437331614411</v>
      </c>
      <c r="AQ1451" s="49">
        <v>557.12046459289763</v>
      </c>
      <c r="AR1451" s="49">
        <v>321.62599546151392</v>
      </c>
      <c r="AS1451" s="49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62">
        <v>1449</v>
      </c>
      <c r="B1452" s="3" t="s">
        <v>3959</v>
      </c>
      <c r="C1452" s="3" t="s">
        <v>2176</v>
      </c>
      <c r="D1452" s="28">
        <v>2700</v>
      </c>
      <c r="E1452" s="25">
        <v>-12.903230000000001</v>
      </c>
      <c r="F1452" s="25">
        <v>42.105260000000001</v>
      </c>
      <c r="G1452" s="25">
        <v>-10</v>
      </c>
      <c r="H1452" s="28">
        <v>25920000000</v>
      </c>
      <c r="I1452" s="51">
        <v>9.6</v>
      </c>
      <c r="J1452" s="51">
        <v>100</v>
      </c>
      <c r="K1452" s="28">
        <v>1485</v>
      </c>
      <c r="L1452" s="28">
        <v>4227500</v>
      </c>
      <c r="M1452" s="51">
        <v>7.0866141732283463</v>
      </c>
      <c r="N1452" s="51">
        <v>0.60527138101981282</v>
      </c>
      <c r="O1452" s="51" t="s">
        <v>4942</v>
      </c>
      <c r="P1452" s="30" t="s">
        <v>4748</v>
      </c>
      <c r="Q1452" s="27" t="s">
        <v>4748</v>
      </c>
      <c r="R1452" s="30" t="s">
        <v>4375</v>
      </c>
      <c r="S1452" s="27" t="s">
        <v>4748</v>
      </c>
      <c r="T1452" s="30" t="s">
        <v>4748</v>
      </c>
      <c r="U1452" s="27" t="s">
        <v>4748</v>
      </c>
      <c r="V1452" s="30" t="s">
        <v>4748</v>
      </c>
      <c r="W1452" s="32" t="s">
        <v>4543</v>
      </c>
      <c r="X1452" s="30" t="s">
        <v>4748</v>
      </c>
      <c r="Y1452" s="32" t="s">
        <v>4748</v>
      </c>
      <c r="Z1452" s="30" t="s">
        <v>4748</v>
      </c>
      <c r="AA1452" s="32" t="s">
        <v>4748</v>
      </c>
      <c r="AB1452" s="30" t="s">
        <v>4748</v>
      </c>
      <c r="AC1452" s="27" t="s">
        <v>2001</v>
      </c>
      <c r="AD1452" s="30">
        <v>-595</v>
      </c>
      <c r="AE1452" s="27" t="s">
        <v>2001</v>
      </c>
      <c r="AF1452" s="30" t="s">
        <v>4748</v>
      </c>
      <c r="AG1452" s="27" t="s">
        <v>4748</v>
      </c>
      <c r="AH1452" s="25" t="s">
        <v>4748</v>
      </c>
      <c r="AI1452" s="25" t="s">
        <v>4748</v>
      </c>
      <c r="AJ1452" s="25" t="s">
        <v>4748</v>
      </c>
      <c r="AK1452" s="25" t="s">
        <v>4748</v>
      </c>
      <c r="AL1452" s="25" t="s">
        <v>4748</v>
      </c>
      <c r="AM1452" s="25" t="s">
        <v>4748</v>
      </c>
      <c r="AN1452" s="49" t="s">
        <v>4748</v>
      </c>
      <c r="AO1452" s="49">
        <v>15.77810969747504</v>
      </c>
      <c r="AP1452" s="49" t="s">
        <v>4748</v>
      </c>
      <c r="AQ1452" s="49" t="s">
        <v>4748</v>
      </c>
      <c r="AR1452" s="49">
        <v>0</v>
      </c>
      <c r="AS1452" s="49" t="s">
        <v>4748</v>
      </c>
      <c r="AT1452" s="28" t="s">
        <v>4748</v>
      </c>
      <c r="AU1452" s="28">
        <v>0</v>
      </c>
      <c r="AV1452" s="28" t="s">
        <v>4748</v>
      </c>
    </row>
    <row r="1453" spans="1:48" x14ac:dyDescent="0.25">
      <c r="A1453" s="162">
        <v>1450</v>
      </c>
      <c r="B1453" s="3" t="s">
        <v>666</v>
      </c>
      <c r="C1453" s="3" t="s">
        <v>694</v>
      </c>
      <c r="D1453" s="28">
        <v>700</v>
      </c>
      <c r="E1453" s="25">
        <v>0</v>
      </c>
      <c r="F1453" s="25">
        <v>-22.22222</v>
      </c>
      <c r="G1453" s="25">
        <v>-74.074070000000006</v>
      </c>
      <c r="H1453" s="28">
        <v>7664999300</v>
      </c>
      <c r="I1453" s="51">
        <v>10.95</v>
      </c>
      <c r="J1453" s="51">
        <v>73.409549999999996</v>
      </c>
      <c r="K1453" s="28">
        <v>5230</v>
      </c>
      <c r="L1453" s="28">
        <v>3656500</v>
      </c>
      <c r="M1453" s="51" t="s">
        <v>4942</v>
      </c>
      <c r="N1453" s="51">
        <v>6.5620248375768561E-2</v>
      </c>
      <c r="O1453" s="51">
        <v>0.76185559999999997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9">
        <v>13.264020000547506</v>
      </c>
      <c r="AO1453" s="49">
        <v>14.776463082140568</v>
      </c>
      <c r="AP1453" s="49">
        <v>11.205228384185538</v>
      </c>
      <c r="AQ1453" s="49">
        <v>24.408245635794472</v>
      </c>
      <c r="AR1453" s="49">
        <v>36.53936858106551</v>
      </c>
      <c r="AS1453" s="49">
        <v>55.951669136121517</v>
      </c>
      <c r="AT1453" s="28">
        <v>0</v>
      </c>
      <c r="AU1453" s="28">
        <v>700</v>
      </c>
      <c r="AV1453" s="28" t="s">
        <v>4748</v>
      </c>
    </row>
    <row r="1454" spans="1:48" x14ac:dyDescent="0.25">
      <c r="A1454" s="162">
        <v>1451</v>
      </c>
      <c r="B1454" s="3" t="s">
        <v>667</v>
      </c>
      <c r="C1454" s="3" t="s">
        <v>694</v>
      </c>
      <c r="D1454" s="28">
        <v>7900</v>
      </c>
      <c r="E1454" s="25">
        <v>17.910450000000001</v>
      </c>
      <c r="F1454" s="25">
        <v>51.923079999999999</v>
      </c>
      <c r="G1454" s="25">
        <v>-36.799999999999997</v>
      </c>
      <c r="H1454" s="28">
        <v>71100000000</v>
      </c>
      <c r="I1454" s="51">
        <v>9</v>
      </c>
      <c r="J1454" s="51">
        <v>97.792940000000002</v>
      </c>
      <c r="K1454" s="28">
        <v>375</v>
      </c>
      <c r="L1454" s="28">
        <v>2512000</v>
      </c>
      <c r="M1454" s="51">
        <v>12.452843603368947</v>
      </c>
      <c r="N1454" s="51">
        <v>0.47819760550164209</v>
      </c>
      <c r="O1454" s="51" t="s">
        <v>4942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9">
        <v>10.294172089705079</v>
      </c>
      <c r="AO1454" s="49">
        <v>11.178792801076998</v>
      </c>
      <c r="AP1454" s="49">
        <v>6.5542621370430769</v>
      </c>
      <c r="AQ1454" s="49">
        <v>0</v>
      </c>
      <c r="AR1454" s="49">
        <v>0</v>
      </c>
      <c r="AS1454" s="49">
        <v>0</v>
      </c>
      <c r="AT1454" s="28">
        <v>1200</v>
      </c>
      <c r="AU1454" s="28" t="s">
        <v>4748</v>
      </c>
      <c r="AV1454" s="28">
        <v>300</v>
      </c>
    </row>
    <row r="1455" spans="1:48" x14ac:dyDescent="0.25">
      <c r="A1455" s="162">
        <v>1452</v>
      </c>
      <c r="B1455" s="3" t="s">
        <v>300</v>
      </c>
      <c r="C1455" s="3" t="s">
        <v>2176</v>
      </c>
      <c r="D1455" s="28">
        <v>1900</v>
      </c>
      <c r="E1455" s="25">
        <v>46.153849999999998</v>
      </c>
      <c r="F1455" s="25">
        <v>90</v>
      </c>
      <c r="G1455" s="25">
        <v>35.714289999999998</v>
      </c>
      <c r="H1455" s="28">
        <v>38000000000</v>
      </c>
      <c r="I1455" s="51">
        <v>20</v>
      </c>
      <c r="J1455" s="51">
        <v>41.73265</v>
      </c>
      <c r="K1455" s="28">
        <v>13110</v>
      </c>
      <c r="L1455" s="28">
        <v>21148500</v>
      </c>
      <c r="M1455" s="51" t="s">
        <v>4942</v>
      </c>
      <c r="N1455" s="51">
        <v>0.49059984915105298</v>
      </c>
      <c r="O1455" s="51">
        <v>0.59580279999999997</v>
      </c>
      <c r="P1455" s="30" t="s">
        <v>4626</v>
      </c>
      <c r="Q1455" s="27" t="s">
        <v>4627</v>
      </c>
      <c r="R1455" s="30" t="s">
        <v>4628</v>
      </c>
      <c r="S1455" s="27" t="s">
        <v>4629</v>
      </c>
      <c r="T1455" s="30">
        <v>558845.01767299999</v>
      </c>
      <c r="U1455" s="27">
        <v>1049.4605595357143</v>
      </c>
      <c r="V1455" s="30" t="s">
        <v>4284</v>
      </c>
      <c r="W1455" s="32" t="s">
        <v>4630</v>
      </c>
      <c r="X1455" s="30" t="s">
        <v>4332</v>
      </c>
      <c r="Y1455" s="32" t="s">
        <v>4341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9">
        <v>7.6101290008876221</v>
      </c>
      <c r="AO1455" s="49">
        <v>-3.2993902263415364</v>
      </c>
      <c r="AP1455" s="49">
        <v>-7.0330843026318535</v>
      </c>
      <c r="AQ1455" s="49">
        <v>437.09328401075072</v>
      </c>
      <c r="AR1455" s="49">
        <v>953.65077446242537</v>
      </c>
      <c r="AS1455" s="49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62">
        <v>1453</v>
      </c>
      <c r="B1456" s="3" t="s">
        <v>3887</v>
      </c>
      <c r="C1456" s="3" t="s">
        <v>2176</v>
      </c>
      <c r="D1456" s="28">
        <v>16800</v>
      </c>
      <c r="E1456" s="25">
        <v>0</v>
      </c>
      <c r="F1456" s="25">
        <v>3.067485</v>
      </c>
      <c r="G1456" s="25">
        <v>-21.126760000000001</v>
      </c>
      <c r="H1456" s="28">
        <v>1140702528000</v>
      </c>
      <c r="I1456" s="51">
        <v>67.898960000000002</v>
      </c>
      <c r="J1456" s="51">
        <v>100</v>
      </c>
      <c r="K1456" s="28">
        <v>150</v>
      </c>
      <c r="L1456" s="28">
        <v>2520000</v>
      </c>
      <c r="M1456" s="51">
        <v>41.791044776119406</v>
      </c>
      <c r="N1456" s="51">
        <v>1.5719756477633344</v>
      </c>
      <c r="O1456" s="51">
        <v>0.35059770000000001</v>
      </c>
      <c r="P1456" s="30" t="s">
        <v>4748</v>
      </c>
      <c r="Q1456" s="27" t="s">
        <v>4257</v>
      </c>
      <c r="R1456" s="30" t="s">
        <v>4258</v>
      </c>
      <c r="S1456" s="27" t="s">
        <v>4748</v>
      </c>
      <c r="T1456" s="30">
        <v>31191.101491000001</v>
      </c>
      <c r="U1456" s="27">
        <v>118.96577496538463</v>
      </c>
      <c r="V1456" s="30" t="s">
        <v>4259</v>
      </c>
      <c r="W1456" s="32" t="s">
        <v>4260</v>
      </c>
      <c r="X1456" s="30" t="s">
        <v>4748</v>
      </c>
      <c r="Y1456" s="32" t="s">
        <v>4748</v>
      </c>
      <c r="Z1456" s="30">
        <v>27304.491474999999</v>
      </c>
      <c r="AA1456" s="32" t="s">
        <v>4748</v>
      </c>
      <c r="AB1456" s="30" t="s">
        <v>4748</v>
      </c>
      <c r="AC1456" s="27" t="s">
        <v>2001</v>
      </c>
      <c r="AD1456" s="30">
        <v>140.351889</v>
      </c>
      <c r="AE1456" s="27" t="s">
        <v>2001</v>
      </c>
      <c r="AF1456" s="30">
        <v>402</v>
      </c>
      <c r="AG1456" s="27">
        <v>1.8642293514125767</v>
      </c>
      <c r="AH1456" s="25" t="s">
        <v>4748</v>
      </c>
      <c r="AI1456" s="25">
        <v>2.1888120070691026</v>
      </c>
      <c r="AJ1456" s="25">
        <v>3.612464409151332</v>
      </c>
      <c r="AK1456" s="25" t="s">
        <v>4748</v>
      </c>
      <c r="AL1456" s="25">
        <v>2.4693640355342032</v>
      </c>
      <c r="AM1456" s="25">
        <v>3.8196038520835787</v>
      </c>
      <c r="AN1456" s="49">
        <v>50.567378104294612</v>
      </c>
      <c r="AO1456" s="49">
        <v>41.518662611188105</v>
      </c>
      <c r="AP1456" s="49">
        <v>18.029739480738371</v>
      </c>
      <c r="AQ1456" s="49">
        <v>0</v>
      </c>
      <c r="AR1456" s="49">
        <v>0</v>
      </c>
      <c r="AS1456" s="49">
        <v>0</v>
      </c>
      <c r="AT1456" s="28" t="s">
        <v>4748</v>
      </c>
      <c r="AU1456" s="28">
        <v>0</v>
      </c>
      <c r="AV1456" s="28">
        <v>0</v>
      </c>
    </row>
    <row r="1457" spans="1:48" x14ac:dyDescent="0.25">
      <c r="A1457" s="162">
        <v>1454</v>
      </c>
      <c r="B1457" s="3" t="s">
        <v>668</v>
      </c>
      <c r="C1457" s="3" t="s">
        <v>694</v>
      </c>
      <c r="D1457" s="28">
        <v>41500</v>
      </c>
      <c r="E1457" s="25">
        <v>0</v>
      </c>
      <c r="F1457" s="25">
        <v>-7.9822620000000004</v>
      </c>
      <c r="G1457" s="25">
        <v>-7.7777779999999996</v>
      </c>
      <c r="H1457" s="28">
        <v>435731740000.00006</v>
      </c>
      <c r="I1457" s="51">
        <v>10.499559999999999</v>
      </c>
      <c r="J1457" s="51">
        <v>84.929349999999999</v>
      </c>
      <c r="K1457" s="28">
        <v>515</v>
      </c>
      <c r="L1457" s="28">
        <v>21354500</v>
      </c>
      <c r="M1457" s="51">
        <v>12.60381151754768</v>
      </c>
      <c r="N1457" s="51">
        <v>2.0286304333765202</v>
      </c>
      <c r="O1457" s="51" t="s">
        <v>4942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9">
        <v>20.980745933602087</v>
      </c>
      <c r="AO1457" s="49">
        <v>20.388567166104721</v>
      </c>
      <c r="AP1457" s="49">
        <v>21.147881318200579</v>
      </c>
      <c r="AQ1457" s="49">
        <v>9.9876958201754746</v>
      </c>
      <c r="AR1457" s="49">
        <v>8.8682795595744821</v>
      </c>
      <c r="AS1457" s="49">
        <v>5.9173039146662809</v>
      </c>
      <c r="AT1457" s="28">
        <v>2000</v>
      </c>
      <c r="AU1457" s="28" t="s">
        <v>4748</v>
      </c>
      <c r="AV1457" s="28">
        <v>1700</v>
      </c>
    </row>
    <row r="1458" spans="1:48" x14ac:dyDescent="0.25">
      <c r="A1458" s="162">
        <v>1455</v>
      </c>
      <c r="B1458" s="3" t="s">
        <v>669</v>
      </c>
      <c r="C1458" s="3" t="s">
        <v>1</v>
      </c>
      <c r="D1458" s="6">
        <v>15650</v>
      </c>
      <c r="E1458" s="171">
        <v>-6.8452380000000002</v>
      </c>
      <c r="F1458" s="171">
        <v>-2.1875</v>
      </c>
      <c r="G1458" s="171">
        <v>-41.604480000000002</v>
      </c>
      <c r="H1458" s="6">
        <v>3264048666500.0005</v>
      </c>
      <c r="I1458" s="154">
        <v>208.56539999999998</v>
      </c>
      <c r="J1458" s="154">
        <v>93.006979999999999</v>
      </c>
      <c r="K1458" s="6">
        <v>467540</v>
      </c>
      <c r="L1458" s="6">
        <v>7674550000</v>
      </c>
      <c r="M1458" s="154">
        <v>9.7890829794730987</v>
      </c>
      <c r="N1458" s="154">
        <v>1.0625198751941474</v>
      </c>
      <c r="O1458" s="154">
        <v>1.3235699999999999</v>
      </c>
      <c r="P1458" s="172">
        <v>526280.89361799997</v>
      </c>
      <c r="Q1458" s="168">
        <v>0.20903477054525177</v>
      </c>
      <c r="R1458" s="172">
        <v>688446.43984699994</v>
      </c>
      <c r="S1458" s="168">
        <v>0.30813496783850103</v>
      </c>
      <c r="T1458" s="172">
        <v>1179106.225965</v>
      </c>
      <c r="U1458" s="168">
        <v>0.71270582244138569</v>
      </c>
      <c r="V1458" s="172">
        <v>181777.070381</v>
      </c>
      <c r="W1458" s="173">
        <v>0.15525912214685045</v>
      </c>
      <c r="X1458" s="172">
        <v>186287.528621</v>
      </c>
      <c r="Y1458" s="173">
        <v>2.4813130889095092E-2</v>
      </c>
      <c r="Z1458" s="172">
        <v>472106.54938699998</v>
      </c>
      <c r="AA1458" s="173">
        <v>1.5342896160670838</v>
      </c>
      <c r="AB1458" s="172">
        <v>844.44436363636362</v>
      </c>
      <c r="AC1458" s="168">
        <v>-0.11453210927938728</v>
      </c>
      <c r="AD1458" s="172">
        <v>924.65747024618167</v>
      </c>
      <c r="AE1458" s="168">
        <v>9.4989214285714052E-2</v>
      </c>
      <c r="AF1458" s="172">
        <v>2419.1433189791996</v>
      </c>
      <c r="AG1458" s="168">
        <v>1.6162588816106409</v>
      </c>
      <c r="AH1458" s="171">
        <v>4.7801481280608868</v>
      </c>
      <c r="AI1458" s="171">
        <v>3.7871464697579746</v>
      </c>
      <c r="AJ1458" s="171">
        <v>7.1393494693407531</v>
      </c>
      <c r="AK1458" s="171">
        <v>9.2076345749176056</v>
      </c>
      <c r="AL1458" s="171">
        <v>9.5933138687805108</v>
      </c>
      <c r="AM1458" s="171">
        <v>21.194101800307756</v>
      </c>
      <c r="AN1458" s="170" t="s">
        <v>4748</v>
      </c>
      <c r="AO1458" s="170" t="s">
        <v>4748</v>
      </c>
      <c r="AP1458" s="170" t="s">
        <v>4748</v>
      </c>
      <c r="AQ1458" s="170">
        <v>87.869623366779308</v>
      </c>
      <c r="AR1458" s="170">
        <v>139.00106299718783</v>
      </c>
      <c r="AS1458" s="170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62">
        <v>1456</v>
      </c>
      <c r="B1459" s="3" t="s">
        <v>301</v>
      </c>
      <c r="C1459" s="3" t="s">
        <v>1</v>
      </c>
      <c r="D1459" s="28">
        <v>4220</v>
      </c>
      <c r="E1459" s="25">
        <v>-5.8035709999999998</v>
      </c>
      <c r="F1459" s="25">
        <v>7.1065990000000001</v>
      </c>
      <c r="G1459" s="25">
        <v>-41.873280000000001</v>
      </c>
      <c r="H1459" s="28">
        <v>345761619260</v>
      </c>
      <c r="I1459" s="51">
        <v>81.934029999999993</v>
      </c>
      <c r="J1459" s="51">
        <v>73.670779999999993</v>
      </c>
      <c r="K1459" s="28">
        <v>229512.5</v>
      </c>
      <c r="L1459" s="28">
        <v>996100000</v>
      </c>
      <c r="M1459" s="51">
        <v>4.7575189382257621</v>
      </c>
      <c r="N1459" s="51">
        <v>0.3651298007743019</v>
      </c>
      <c r="O1459" s="51">
        <v>0.81805969999999995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9">
        <v>16.113218765710347</v>
      </c>
      <c r="AO1459" s="49">
        <v>15.078814484989833</v>
      </c>
      <c r="AP1459" s="49">
        <v>23.273596068794166</v>
      </c>
      <c r="AQ1459" s="49">
        <v>44.095484540089927</v>
      </c>
      <c r="AR1459" s="49">
        <v>17.041030069942558</v>
      </c>
      <c r="AS1459" s="49">
        <v>20.838999493643936</v>
      </c>
      <c r="AT1459" s="28">
        <v>0</v>
      </c>
      <c r="AU1459" s="28">
        <v>0</v>
      </c>
      <c r="AV1459" s="28" t="s">
        <v>4748</v>
      </c>
    </row>
    <row r="1460" spans="1:48" x14ac:dyDescent="0.25">
      <c r="A1460" s="162">
        <v>1457</v>
      </c>
      <c r="B1460" s="3" t="s">
        <v>670</v>
      </c>
      <c r="C1460" s="3" t="s">
        <v>694</v>
      </c>
      <c r="D1460" s="28">
        <v>21300</v>
      </c>
      <c r="E1460" s="25">
        <v>0.47169810000000001</v>
      </c>
      <c r="F1460" s="25">
        <v>8.6734690000000008</v>
      </c>
      <c r="G1460" s="25">
        <v>-57.1145</v>
      </c>
      <c r="H1460" s="28">
        <v>178424775000</v>
      </c>
      <c r="I1460" s="51">
        <v>8.3767499999999995</v>
      </c>
      <c r="J1460" s="51">
        <v>31.071840000000002</v>
      </c>
      <c r="K1460" s="28">
        <v>161</v>
      </c>
      <c r="L1460" s="28">
        <v>3397500</v>
      </c>
      <c r="M1460" s="51">
        <v>5.0137004451565197</v>
      </c>
      <c r="N1460" s="51">
        <v>0.52695310641264737</v>
      </c>
      <c r="O1460" s="51" t="s">
        <v>4942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9">
        <v>3.200288854489719</v>
      </c>
      <c r="AO1460" s="49">
        <v>4.0443784424825218</v>
      </c>
      <c r="AP1460" s="49">
        <v>3.9773405074446933</v>
      </c>
      <c r="AQ1460" s="49">
        <v>27.816950357962643</v>
      </c>
      <c r="AR1460" s="49">
        <v>31.798610789784</v>
      </c>
      <c r="AS1460" s="49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62">
        <v>1458</v>
      </c>
      <c r="B1461" s="3" t="s">
        <v>302</v>
      </c>
      <c r="C1461" s="3" t="s">
        <v>1</v>
      </c>
      <c r="D1461" s="6">
        <v>21700</v>
      </c>
      <c r="E1461" s="171">
        <v>-7.4626869999999998</v>
      </c>
      <c r="F1461" s="171">
        <v>3.8277510000000001</v>
      </c>
      <c r="G1461" s="171">
        <v>56.115110000000001</v>
      </c>
      <c r="H1461" s="6">
        <v>1816385588499.9998</v>
      </c>
      <c r="I1461" s="154">
        <v>83.704399999999993</v>
      </c>
      <c r="J1461" s="154">
        <v>78.380049999999997</v>
      </c>
      <c r="K1461" s="6">
        <v>300046</v>
      </c>
      <c r="L1461" s="6">
        <v>6663150000</v>
      </c>
      <c r="M1461" s="154">
        <v>138.66837564043701</v>
      </c>
      <c r="N1461" s="154">
        <v>1.9824220429430497</v>
      </c>
      <c r="O1461" s="154">
        <v>0.58221619999999996</v>
      </c>
      <c r="P1461" s="172">
        <v>87958.996769000005</v>
      </c>
      <c r="Q1461" s="168">
        <v>0.61854792898261102</v>
      </c>
      <c r="R1461" s="172">
        <v>247567.511402</v>
      </c>
      <c r="S1461" s="168">
        <v>1.8145786161268718</v>
      </c>
      <c r="T1461" s="172">
        <v>925686.32039400004</v>
      </c>
      <c r="U1461" s="168">
        <v>2.7391268149513812</v>
      </c>
      <c r="V1461" s="172">
        <v>2527.441554</v>
      </c>
      <c r="W1461" s="173">
        <v>5.1949908951749482</v>
      </c>
      <c r="X1461" s="172">
        <v>5857.5514979999998</v>
      </c>
      <c r="Y1461" s="173">
        <v>1.3175813853062892</v>
      </c>
      <c r="Z1461" s="172">
        <v>23905.237784000001</v>
      </c>
      <c r="AA1461" s="173">
        <v>3.081097330883424</v>
      </c>
      <c r="AB1461" s="172">
        <v>184.206298</v>
      </c>
      <c r="AC1461" s="168">
        <v>5.258064516129032</v>
      </c>
      <c r="AD1461" s="172">
        <v>428.232167</v>
      </c>
      <c r="AE1461" s="168">
        <v>1.3247422680412373</v>
      </c>
      <c r="AF1461" s="172">
        <v>336.81313299999999</v>
      </c>
      <c r="AG1461" s="168">
        <v>-0.21348007236457792</v>
      </c>
      <c r="AH1461" s="171">
        <v>0.86006103413046631</v>
      </c>
      <c r="AI1461" s="171">
        <v>1.4475967989145899</v>
      </c>
      <c r="AJ1461" s="171">
        <v>2.3637709716453892</v>
      </c>
      <c r="AK1461" s="171">
        <v>1.7964513783139555</v>
      </c>
      <c r="AL1461" s="171">
        <v>4.0452381518955622</v>
      </c>
      <c r="AM1461" s="171">
        <v>5.1281953980833999</v>
      </c>
      <c r="AN1461" s="170">
        <v>7.636399988326481</v>
      </c>
      <c r="AO1461" s="170">
        <v>8.962691969694669</v>
      </c>
      <c r="AP1461" s="170">
        <v>28.093697694950357</v>
      </c>
      <c r="AQ1461" s="170">
        <v>93.638462692553659</v>
      </c>
      <c r="AR1461" s="170">
        <v>75.949251300867672</v>
      </c>
      <c r="AS1461" s="170">
        <v>44.123505203150593</v>
      </c>
      <c r="AT1461" s="6">
        <v>0</v>
      </c>
      <c r="AU1461" s="6">
        <v>0</v>
      </c>
      <c r="AV1461" s="6">
        <v>0</v>
      </c>
    </row>
    <row r="1462" spans="1:48" x14ac:dyDescent="0.25">
      <c r="A1462" s="162">
        <v>1459</v>
      </c>
      <c r="B1462" s="3" t="s">
        <v>303</v>
      </c>
      <c r="C1462" s="3" t="s">
        <v>2176</v>
      </c>
      <c r="D1462" s="28">
        <v>600</v>
      </c>
      <c r="E1462" s="25">
        <v>20</v>
      </c>
      <c r="F1462" s="25">
        <v>-40</v>
      </c>
      <c r="G1462" s="25">
        <v>-14.28571</v>
      </c>
      <c r="H1462" s="28">
        <v>4813842600</v>
      </c>
      <c r="I1462" s="51">
        <v>8.0230699999999988</v>
      </c>
      <c r="J1462" s="51">
        <v>65.930549999999997</v>
      </c>
      <c r="K1462" s="28">
        <v>2741.5</v>
      </c>
      <c r="L1462" s="28">
        <v>1493500</v>
      </c>
      <c r="M1462" s="51" t="s">
        <v>4942</v>
      </c>
      <c r="N1462" s="51">
        <v>0.59876605289656415</v>
      </c>
      <c r="O1462" s="51">
        <v>0.47332570000000002</v>
      </c>
      <c r="P1462" s="30" t="s">
        <v>4261</v>
      </c>
      <c r="Q1462" s="27" t="s">
        <v>4262</v>
      </c>
      <c r="R1462" s="30" t="s">
        <v>4263</v>
      </c>
      <c r="S1462" s="27" t="s">
        <v>4264</v>
      </c>
      <c r="T1462" s="30">
        <v>1907.1179999999999</v>
      </c>
      <c r="U1462" s="27">
        <v>1.1696450511945391</v>
      </c>
      <c r="V1462" s="30" t="s">
        <v>4265</v>
      </c>
      <c r="W1462" s="32" t="s">
        <v>4352</v>
      </c>
      <c r="X1462" s="30" t="s">
        <v>4266</v>
      </c>
      <c r="Y1462" s="32" t="s">
        <v>4267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4748</v>
      </c>
      <c r="AN1462" s="49">
        <v>-15.67281734268442</v>
      </c>
      <c r="AO1462" s="49">
        <v>-198.51228197557856</v>
      </c>
      <c r="AP1462" s="49">
        <v>-116.81207161801214</v>
      </c>
      <c r="AQ1462" s="49">
        <v>95.310651485793613</v>
      </c>
      <c r="AR1462" s="49">
        <v>0</v>
      </c>
      <c r="AS1462" s="49">
        <v>0</v>
      </c>
      <c r="AT1462" s="28">
        <v>0</v>
      </c>
      <c r="AU1462" s="28" t="s">
        <v>4748</v>
      </c>
      <c r="AV1462" s="28">
        <v>0</v>
      </c>
    </row>
    <row r="1463" spans="1:48" x14ac:dyDescent="0.25">
      <c r="A1463" s="162">
        <v>1460</v>
      </c>
      <c r="B1463" s="3" t="s">
        <v>3890</v>
      </c>
      <c r="C1463" s="3" t="s">
        <v>2176</v>
      </c>
      <c r="D1463" s="28">
        <v>10000</v>
      </c>
      <c r="E1463" s="25">
        <v>23.456790000000002</v>
      </c>
      <c r="F1463" s="25">
        <v>0</v>
      </c>
      <c r="G1463" s="25">
        <v>25</v>
      </c>
      <c r="H1463" s="28">
        <v>103572760000.00002</v>
      </c>
      <c r="I1463" s="51">
        <v>10.357279999999999</v>
      </c>
      <c r="J1463" s="51">
        <v>48.502139999999997</v>
      </c>
      <c r="K1463" s="28">
        <v>100</v>
      </c>
      <c r="L1463" s="28">
        <v>926000</v>
      </c>
      <c r="M1463" s="51" t="s">
        <v>4942</v>
      </c>
      <c r="N1463" s="51">
        <v>2.0075855421120665</v>
      </c>
      <c r="O1463" s="51" t="s">
        <v>4942</v>
      </c>
      <c r="P1463" s="30" t="s">
        <v>4270</v>
      </c>
      <c r="Q1463" s="27" t="s">
        <v>4271</v>
      </c>
      <c r="R1463" s="30" t="s">
        <v>4272</v>
      </c>
      <c r="S1463" s="27" t="s">
        <v>4273</v>
      </c>
      <c r="T1463" s="30">
        <v>5427.523784</v>
      </c>
      <c r="U1463" s="27">
        <v>46.609857754385963</v>
      </c>
      <c r="V1463" s="30" t="s">
        <v>4276</v>
      </c>
      <c r="W1463" s="32" t="s">
        <v>4277</v>
      </c>
      <c r="X1463" s="30" t="s">
        <v>4277</v>
      </c>
      <c r="Y1463" s="32" t="s">
        <v>4278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9">
        <v>75.482602655912672</v>
      </c>
      <c r="AO1463" s="49">
        <v>-42.970791496736794</v>
      </c>
      <c r="AP1463" s="49">
        <v>75.922183651180845</v>
      </c>
      <c r="AQ1463" s="49">
        <v>175.27163713355159</v>
      </c>
      <c r="AR1463" s="49">
        <v>237.96179977528911</v>
      </c>
      <c r="AS1463" s="49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62">
        <v>1461</v>
      </c>
      <c r="B1464" s="3" t="s">
        <v>304</v>
      </c>
      <c r="C1464" s="3" t="s">
        <v>1</v>
      </c>
      <c r="D1464" s="28">
        <v>16500</v>
      </c>
      <c r="E1464" s="25">
        <v>-1.197605</v>
      </c>
      <c r="F1464" s="25">
        <v>-2.0771510000000002</v>
      </c>
      <c r="G1464" s="25">
        <v>-3.7900870000000002</v>
      </c>
      <c r="H1464" s="28">
        <v>148500000000</v>
      </c>
      <c r="I1464" s="51">
        <v>9</v>
      </c>
      <c r="J1464" s="51">
        <v>83.807779999999994</v>
      </c>
      <c r="K1464" s="28">
        <v>1340</v>
      </c>
      <c r="L1464" s="28">
        <v>22668680</v>
      </c>
      <c r="M1464" s="51">
        <v>6.5295358453009644</v>
      </c>
      <c r="N1464" s="51">
        <v>0.70382177503611021</v>
      </c>
      <c r="O1464" s="51">
        <v>0.47634460000000001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9">
        <v>4.6307741152551651</v>
      </c>
      <c r="AO1464" s="49">
        <v>4.3684339445879239</v>
      </c>
      <c r="AP1464" s="49">
        <v>3.3590764226833048</v>
      </c>
      <c r="AQ1464" s="49">
        <v>0</v>
      </c>
      <c r="AR1464" s="49">
        <v>0</v>
      </c>
      <c r="AS1464" s="49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62">
        <v>1462</v>
      </c>
      <c r="B1465" s="3" t="s">
        <v>305</v>
      </c>
      <c r="C1465" s="3" t="s">
        <v>1</v>
      </c>
      <c r="D1465" s="28">
        <v>131000</v>
      </c>
      <c r="E1465" s="25">
        <v>-3.8884810000000001</v>
      </c>
      <c r="F1465" s="25">
        <v>-2.9629629999999998</v>
      </c>
      <c r="G1465" s="25">
        <v>-14.56521</v>
      </c>
      <c r="H1465" s="28">
        <v>228124429005000</v>
      </c>
      <c r="I1465" s="51">
        <v>1741.4079999999999</v>
      </c>
      <c r="J1465" s="51">
        <v>46.192970000000003</v>
      </c>
      <c r="K1465" s="28">
        <v>734853</v>
      </c>
      <c r="L1465" s="28">
        <v>98521250000</v>
      </c>
      <c r="M1465" s="51">
        <v>24.490559134175005</v>
      </c>
      <c r="N1465" s="51">
        <v>8.0511284493199184</v>
      </c>
      <c r="O1465" s="51">
        <v>0.82776780000000005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9">
        <v>40.574498325673162</v>
      </c>
      <c r="AO1465" s="49">
        <v>47.73164081497476</v>
      </c>
      <c r="AP1465" s="49">
        <v>47.479690422637042</v>
      </c>
      <c r="AQ1465" s="49">
        <v>8.8106294648685761</v>
      </c>
      <c r="AR1465" s="49">
        <v>7.4071246748180553</v>
      </c>
      <c r="AS1465" s="49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62">
        <v>1463</v>
      </c>
      <c r="B1466" s="3" t="s">
        <v>3893</v>
      </c>
      <c r="C1466" s="3" t="s">
        <v>2176</v>
      </c>
      <c r="D1466" s="28">
        <v>4800</v>
      </c>
      <c r="E1466" s="25">
        <v>-4</v>
      </c>
      <c r="F1466" s="25">
        <v>-9.4339619999999993</v>
      </c>
      <c r="G1466" s="25">
        <v>-11.11111</v>
      </c>
      <c r="H1466" s="28">
        <v>93258782400.000015</v>
      </c>
      <c r="I1466" s="51">
        <v>19.428909999999998</v>
      </c>
      <c r="J1466" s="51">
        <v>99.920739999999995</v>
      </c>
      <c r="K1466" s="28">
        <v>3100</v>
      </c>
      <c r="L1466" s="28">
        <v>15257500</v>
      </c>
      <c r="M1466" s="51">
        <v>1.5474790884596996</v>
      </c>
      <c r="N1466" s="51">
        <v>0.72703166546794629</v>
      </c>
      <c r="O1466" s="51">
        <v>0.65079370000000003</v>
      </c>
      <c r="P1466" s="30" t="s">
        <v>4285</v>
      </c>
      <c r="Q1466" s="27" t="s">
        <v>4286</v>
      </c>
      <c r="R1466" s="30" t="s">
        <v>4287</v>
      </c>
      <c r="S1466" s="27" t="s">
        <v>4748</v>
      </c>
      <c r="T1466" s="30">
        <v>213901.26919699999</v>
      </c>
      <c r="U1466" s="27">
        <v>905.36131015677961</v>
      </c>
      <c r="V1466" s="30" t="s">
        <v>4288</v>
      </c>
      <c r="W1466" s="32" t="s">
        <v>4289</v>
      </c>
      <c r="X1466" s="30" t="s">
        <v>4748</v>
      </c>
      <c r="Y1466" s="32" t="s">
        <v>4748</v>
      </c>
      <c r="Z1466" s="30">
        <v>60264.971007</v>
      </c>
      <c r="AA1466" s="32" t="s">
        <v>4748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9">
        <v>6.6082920313090376</v>
      </c>
      <c r="AO1466" s="49">
        <v>3.1389162991172004</v>
      </c>
      <c r="AP1466" s="49">
        <v>4.5999668599151944</v>
      </c>
      <c r="AQ1466" s="49">
        <v>653.1742657476899</v>
      </c>
      <c r="AR1466" s="49">
        <v>263.25713193281007</v>
      </c>
      <c r="AS1466" s="49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62">
        <v>1464</v>
      </c>
      <c r="B1467" s="3" t="s">
        <v>671</v>
      </c>
      <c r="C1467" s="3" t="s">
        <v>694</v>
      </c>
      <c r="D1467" s="28">
        <v>21000</v>
      </c>
      <c r="E1467" s="25">
        <v>-0.47393360000000001</v>
      </c>
      <c r="F1467" s="25">
        <v>-0.47393360000000001</v>
      </c>
      <c r="G1467" s="25">
        <v>-7.8947370000000001</v>
      </c>
      <c r="H1467" s="28">
        <v>2752594677000</v>
      </c>
      <c r="I1467" s="51">
        <v>131.07589999999999</v>
      </c>
      <c r="J1467" s="51">
        <v>25.510940000000002</v>
      </c>
      <c r="K1467" s="28">
        <v>1415</v>
      </c>
      <c r="L1467" s="28">
        <v>29746000</v>
      </c>
      <c r="M1467" s="51">
        <v>9.1205940264778871</v>
      </c>
      <c r="N1467" s="51">
        <v>0.91027569119431606</v>
      </c>
      <c r="O1467" s="51">
        <v>0.40969179999999999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4748</v>
      </c>
      <c r="U1467" s="27" t="s">
        <v>4748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4748</v>
      </c>
      <c r="AK1467" s="25">
        <v>8.9602943537172575</v>
      </c>
      <c r="AL1467" s="25">
        <v>8.712904875505183</v>
      </c>
      <c r="AM1467" s="25" t="s">
        <v>4748</v>
      </c>
      <c r="AN1467" s="49" t="s">
        <v>4748</v>
      </c>
      <c r="AO1467" s="49" t="s">
        <v>4748</v>
      </c>
      <c r="AP1467" s="49" t="s">
        <v>4748</v>
      </c>
      <c r="AQ1467" s="49">
        <v>0</v>
      </c>
      <c r="AR1467" s="49">
        <v>0</v>
      </c>
      <c r="AS1467" s="49" t="s">
        <v>4748</v>
      </c>
      <c r="AT1467" s="28">
        <v>1500</v>
      </c>
      <c r="AU1467" s="28">
        <v>1200</v>
      </c>
      <c r="AV1467" s="28" t="s">
        <v>4748</v>
      </c>
    </row>
    <row r="1468" spans="1:48" x14ac:dyDescent="0.25">
      <c r="A1468" s="162">
        <v>1465</v>
      </c>
      <c r="B1468" s="3" t="s">
        <v>306</v>
      </c>
      <c r="C1468" s="3" t="s">
        <v>1</v>
      </c>
      <c r="D1468" s="6">
        <v>14800</v>
      </c>
      <c r="E1468" s="171">
        <v>2.422145</v>
      </c>
      <c r="F1468" s="171">
        <v>-8.0745339999999999</v>
      </c>
      <c r="G1468" s="171">
        <v>2.7777780000000001</v>
      </c>
      <c r="H1468" s="6">
        <v>1004316041599.9999</v>
      </c>
      <c r="I1468" s="154">
        <v>67.859189999999998</v>
      </c>
      <c r="J1468" s="154">
        <v>40.045140000000004</v>
      </c>
      <c r="K1468" s="6">
        <v>13108</v>
      </c>
      <c r="L1468" s="6">
        <v>189522000</v>
      </c>
      <c r="M1468" s="154">
        <v>9.2791466172495767</v>
      </c>
      <c r="N1468" s="154">
        <v>0.60897290901576373</v>
      </c>
      <c r="O1468" s="154">
        <v>0.60464229999999997</v>
      </c>
      <c r="P1468" s="172">
        <v>4252163.7896400001</v>
      </c>
      <c r="Q1468" s="168">
        <v>0.12782632049080767</v>
      </c>
      <c r="R1468" s="172">
        <v>4519529.6276350003</v>
      </c>
      <c r="S1468" s="168">
        <v>6.2877596259676594E-2</v>
      </c>
      <c r="T1468" s="172">
        <v>2937066.9859500001</v>
      </c>
      <c r="U1468" s="168">
        <v>-0.35013879143725812</v>
      </c>
      <c r="V1468" s="172">
        <v>328260.004961</v>
      </c>
      <c r="W1468" s="173">
        <v>4.8775202482771229E-2</v>
      </c>
      <c r="X1468" s="172">
        <v>310922.490888</v>
      </c>
      <c r="Y1468" s="173">
        <v>-5.2816407149752664E-2</v>
      </c>
      <c r="Z1468" s="172">
        <v>189179.98920499999</v>
      </c>
      <c r="AA1468" s="173">
        <v>-0.39155257419719403</v>
      </c>
      <c r="AB1468" s="172">
        <v>4449.5922380000002</v>
      </c>
      <c r="AC1468" s="168">
        <v>-3.1293416981132194E-2</v>
      </c>
      <c r="AD1468" s="172">
        <v>3937</v>
      </c>
      <c r="AE1468" s="168">
        <v>-0.11519982294611331</v>
      </c>
      <c r="AF1468" s="172">
        <v>2763</v>
      </c>
      <c r="AG1468" s="168">
        <v>-0.29819659639319279</v>
      </c>
      <c r="AH1468" s="171">
        <v>12.581668109948788</v>
      </c>
      <c r="AI1468" s="171">
        <v>10.423634268422511</v>
      </c>
      <c r="AJ1468" s="171">
        <v>6.3066040977926301</v>
      </c>
      <c r="AK1468" s="171">
        <v>20.72092392674201</v>
      </c>
      <c r="AL1468" s="171">
        <v>17.951078003550261</v>
      </c>
      <c r="AM1468" s="171">
        <v>11.798083690920022</v>
      </c>
      <c r="AN1468" s="170">
        <v>15.158800086145586</v>
      </c>
      <c r="AO1468" s="170">
        <v>14.290602205543523</v>
      </c>
      <c r="AP1468" s="170">
        <v>16.387391514780859</v>
      </c>
      <c r="AQ1468" s="170">
        <v>62.446226515351221</v>
      </c>
      <c r="AR1468" s="170">
        <v>75.258050938274579</v>
      </c>
      <c r="AS1468" s="170">
        <v>48.060637412629312</v>
      </c>
      <c r="AT1468" s="6">
        <v>2000</v>
      </c>
      <c r="AU1468" s="6">
        <v>2000</v>
      </c>
      <c r="AV1468" s="6">
        <v>1500</v>
      </c>
    </row>
    <row r="1469" spans="1:48" x14ac:dyDescent="0.25">
      <c r="A1469" s="162">
        <v>1466</v>
      </c>
      <c r="B1469" s="3" t="s">
        <v>672</v>
      </c>
      <c r="C1469" s="3" t="s">
        <v>694</v>
      </c>
      <c r="D1469" s="28">
        <v>31000</v>
      </c>
      <c r="E1469" s="25">
        <v>1.973684</v>
      </c>
      <c r="F1469" s="25">
        <v>22.529640000000001</v>
      </c>
      <c r="G1469" s="25">
        <v>24</v>
      </c>
      <c r="H1469" s="28">
        <v>368701755000</v>
      </c>
      <c r="I1469" s="51">
        <v>11.893609999999999</v>
      </c>
      <c r="J1469" s="51">
        <v>5.1927149999999997</v>
      </c>
      <c r="K1469" s="28">
        <v>3220</v>
      </c>
      <c r="L1469" s="28">
        <v>103827000</v>
      </c>
      <c r="M1469" s="51">
        <v>43.65954263863042</v>
      </c>
      <c r="N1469" s="51">
        <v>1.664036998799123</v>
      </c>
      <c r="O1469" s="51" t="s">
        <v>4942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9">
        <v>8.2278880165094215</v>
      </c>
      <c r="AO1469" s="49">
        <v>9.467247387459965</v>
      </c>
      <c r="AP1469" s="49">
        <v>3.405627779342002</v>
      </c>
      <c r="AQ1469" s="49">
        <v>65.661463045129295</v>
      </c>
      <c r="AR1469" s="49">
        <v>101.21628321904166</v>
      </c>
      <c r="AS1469" s="49">
        <v>204.6983832638488</v>
      </c>
      <c r="AT1469" s="28">
        <v>2000</v>
      </c>
      <c r="AU1469" s="28" t="s">
        <v>4748</v>
      </c>
      <c r="AV1469" s="28">
        <v>1500</v>
      </c>
    </row>
    <row r="1470" spans="1:48" x14ac:dyDescent="0.25">
      <c r="A1470" s="162">
        <v>1467</v>
      </c>
      <c r="B1470" s="3" t="s">
        <v>3896</v>
      </c>
      <c r="C1470" s="3" t="s">
        <v>2176</v>
      </c>
      <c r="D1470" s="28">
        <v>27400</v>
      </c>
      <c r="E1470" s="25">
        <v>398.18180000000001</v>
      </c>
      <c r="F1470" s="25">
        <v>2183.3330000000001</v>
      </c>
      <c r="G1470" s="25">
        <v>552.38099999999997</v>
      </c>
      <c r="H1470" s="28">
        <v>33563575200</v>
      </c>
      <c r="I1470" s="51">
        <v>1.2249399999999999</v>
      </c>
      <c r="J1470" s="51">
        <v>39.344529999999999</v>
      </c>
      <c r="K1470" s="28">
        <v>105</v>
      </c>
      <c r="L1470" s="28">
        <v>1287000</v>
      </c>
      <c r="M1470" s="51">
        <v>2.6923454849169697</v>
      </c>
      <c r="N1470" s="51">
        <v>0.97254143166283868</v>
      </c>
      <c r="O1470" s="51" t="s">
        <v>4942</v>
      </c>
      <c r="P1470" s="30" t="s">
        <v>4291</v>
      </c>
      <c r="Q1470" s="27" t="s">
        <v>4292</v>
      </c>
      <c r="R1470" s="30" t="s">
        <v>4293</v>
      </c>
      <c r="S1470" s="27" t="s">
        <v>4269</v>
      </c>
      <c r="T1470" s="30">
        <v>147913.831397</v>
      </c>
      <c r="U1470" s="27">
        <v>1191.8534790080646</v>
      </c>
      <c r="V1470" s="30" t="s">
        <v>4295</v>
      </c>
      <c r="W1470" s="32" t="s">
        <v>4296</v>
      </c>
      <c r="X1470" s="30" t="s">
        <v>4297</v>
      </c>
      <c r="Y1470" s="32" t="s">
        <v>4298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9">
        <v>14.571395922637741</v>
      </c>
      <c r="AO1470" s="49">
        <v>15.011722734406884</v>
      </c>
      <c r="AP1470" s="49">
        <v>16.806578952902573</v>
      </c>
      <c r="AQ1470" s="49">
        <v>0.1032068266020886</v>
      </c>
      <c r="AR1470" s="49">
        <v>9.075174265958684E-2</v>
      </c>
      <c r="AS1470" s="49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62">
        <v>1468</v>
      </c>
      <c r="B1471" s="3" t="s">
        <v>4889</v>
      </c>
      <c r="C1471" s="3" t="s">
        <v>1</v>
      </c>
      <c r="D1471" s="28" t="s">
        <v>4942</v>
      </c>
      <c r="E1471" s="25" t="s">
        <v>4942</v>
      </c>
      <c r="F1471" s="25" t="s">
        <v>4942</v>
      </c>
      <c r="G1471" s="25" t="s">
        <v>4942</v>
      </c>
      <c r="H1471" s="28" t="s">
        <v>4942</v>
      </c>
      <c r="I1471" s="51">
        <v>8.25</v>
      </c>
      <c r="J1471" s="51">
        <v>91.875770000000003</v>
      </c>
      <c r="K1471" s="28">
        <v>0</v>
      </c>
      <c r="L1471" s="28" t="s">
        <v>4942</v>
      </c>
      <c r="M1471" s="51" t="s">
        <v>4942</v>
      </c>
      <c r="N1471" s="51" t="s">
        <v>4942</v>
      </c>
      <c r="O1471" s="51" t="s">
        <v>4942</v>
      </c>
      <c r="P1471" s="30" t="s">
        <v>2001</v>
      </c>
      <c r="Q1471" s="27" t="s">
        <v>2001</v>
      </c>
      <c r="R1471" s="30" t="s">
        <v>2001</v>
      </c>
      <c r="S1471" s="27" t="s">
        <v>2001</v>
      </c>
      <c r="T1471" s="30" t="s">
        <v>2001</v>
      </c>
      <c r="U1471" s="27" t="s">
        <v>2001</v>
      </c>
      <c r="V1471" s="30" t="s">
        <v>2001</v>
      </c>
      <c r="W1471" s="32" t="s">
        <v>2001</v>
      </c>
      <c r="X1471" s="30" t="s">
        <v>2001</v>
      </c>
      <c r="Y1471" s="32" t="s">
        <v>2001</v>
      </c>
      <c r="Z1471" s="30" t="s">
        <v>2001</v>
      </c>
      <c r="AA1471" s="32" t="s">
        <v>2001</v>
      </c>
      <c r="AB1471" s="30" t="s">
        <v>2001</v>
      </c>
      <c r="AC1471" s="27" t="s">
        <v>2001</v>
      </c>
      <c r="AD1471" s="30" t="s">
        <v>2001</v>
      </c>
      <c r="AE1471" s="27" t="s">
        <v>2001</v>
      </c>
      <c r="AF1471" s="30" t="s">
        <v>2001</v>
      </c>
      <c r="AG1471" s="27" t="s">
        <v>2001</v>
      </c>
      <c r="AH1471" s="25" t="s">
        <v>2001</v>
      </c>
      <c r="AI1471" s="25" t="s">
        <v>2001</v>
      </c>
      <c r="AJ1471" s="25" t="s">
        <v>2001</v>
      </c>
      <c r="AK1471" s="25" t="s">
        <v>2001</v>
      </c>
      <c r="AL1471" s="25" t="s">
        <v>2001</v>
      </c>
      <c r="AM1471" s="25" t="s">
        <v>2001</v>
      </c>
      <c r="AN1471" s="49" t="s">
        <v>2001</v>
      </c>
      <c r="AO1471" s="49" t="s">
        <v>2001</v>
      </c>
      <c r="AP1471" s="49" t="s">
        <v>2001</v>
      </c>
      <c r="AQ1471" s="49" t="s">
        <v>2001</v>
      </c>
      <c r="AR1471" s="49" t="s">
        <v>2001</v>
      </c>
      <c r="AS1471" s="49" t="s">
        <v>2001</v>
      </c>
      <c r="AT1471" s="28" t="s">
        <v>2001</v>
      </c>
      <c r="AU1471" s="28" t="s">
        <v>2001</v>
      </c>
      <c r="AV1471" s="28" t="s">
        <v>2001</v>
      </c>
    </row>
    <row r="1472" spans="1:48" x14ac:dyDescent="0.25">
      <c r="A1472" s="162">
        <v>1469</v>
      </c>
      <c r="B1472" s="3" t="s">
        <v>3899</v>
      </c>
      <c r="C1472" s="3" t="s">
        <v>1</v>
      </c>
      <c r="D1472" s="28">
        <v>14000</v>
      </c>
      <c r="E1472" s="25">
        <v>-5.405405</v>
      </c>
      <c r="F1472" s="25">
        <v>-6.6666670000000003</v>
      </c>
      <c r="G1472" s="25">
        <v>-18.604649999999999</v>
      </c>
      <c r="H1472" s="28">
        <v>1705200000000</v>
      </c>
      <c r="I1472" s="51">
        <v>121.8</v>
      </c>
      <c r="J1472" s="51">
        <v>12.657719999999999</v>
      </c>
      <c r="K1472" s="28">
        <v>2335</v>
      </c>
      <c r="L1472" s="28">
        <v>33776500</v>
      </c>
      <c r="M1472" s="51">
        <v>5.6428859330914953</v>
      </c>
      <c r="N1472" s="51">
        <v>0.89965342590516606</v>
      </c>
      <c r="O1472" s="51">
        <v>0.4394613</v>
      </c>
      <c r="P1472" s="30" t="s">
        <v>4748</v>
      </c>
      <c r="Q1472" s="27" t="s">
        <v>4299</v>
      </c>
      <c r="R1472" s="30" t="s">
        <v>4300</v>
      </c>
      <c r="S1472" s="27" t="s">
        <v>4748</v>
      </c>
      <c r="T1472" s="30">
        <v>4387581.4856679998</v>
      </c>
      <c r="U1472" s="27">
        <v>7890.3336073165465</v>
      </c>
      <c r="V1472" s="30" t="s">
        <v>4301</v>
      </c>
      <c r="W1472" s="32" t="s">
        <v>4302</v>
      </c>
      <c r="X1472" s="30" t="s">
        <v>4748</v>
      </c>
      <c r="Y1472" s="32" t="s">
        <v>4748</v>
      </c>
      <c r="Z1472" s="30">
        <v>318084.61234300002</v>
      </c>
      <c r="AA1472" s="32" t="s">
        <v>4748</v>
      </c>
      <c r="AB1472" s="30">
        <v>2238</v>
      </c>
      <c r="AC1472" s="27" t="s">
        <v>2001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4748</v>
      </c>
      <c r="AI1472" s="25">
        <v>10.69963259109792</v>
      </c>
      <c r="AJ1472" s="25">
        <v>10.867660089729467</v>
      </c>
      <c r="AK1472" s="25" t="s">
        <v>4748</v>
      </c>
      <c r="AL1472" s="25">
        <v>19.841920627376723</v>
      </c>
      <c r="AM1472" s="25">
        <v>16.726486522041768</v>
      </c>
      <c r="AN1472" s="49">
        <v>10.269499312914764</v>
      </c>
      <c r="AO1472" s="49">
        <v>8.844331961554019</v>
      </c>
      <c r="AP1472" s="49">
        <v>3.5820869206505845</v>
      </c>
      <c r="AQ1472" s="49">
        <v>72.635858168976526</v>
      </c>
      <c r="AR1472" s="49">
        <v>31.796888712299442</v>
      </c>
      <c r="AS1472" s="49">
        <v>33.747257704409705</v>
      </c>
      <c r="AT1472" s="28" t="s">
        <v>4748</v>
      </c>
      <c r="AU1472" s="28">
        <v>1000</v>
      </c>
      <c r="AV1472" s="28" t="s">
        <v>4748</v>
      </c>
    </row>
    <row r="1473" spans="1:48" x14ac:dyDescent="0.25">
      <c r="A1473" s="162">
        <v>1470</v>
      </c>
      <c r="B1473" s="3" t="s">
        <v>307</v>
      </c>
      <c r="C1473" s="3" t="s">
        <v>1</v>
      </c>
      <c r="D1473" s="28">
        <v>1540</v>
      </c>
      <c r="E1473" s="25">
        <v>-3.75</v>
      </c>
      <c r="F1473" s="25">
        <v>-10.465120000000001</v>
      </c>
      <c r="G1473" s="25">
        <v>-14.91713</v>
      </c>
      <c r="H1473" s="28">
        <v>215600000000</v>
      </c>
      <c r="I1473" s="51">
        <v>140</v>
      </c>
      <c r="J1473" s="51">
        <v>48.787379999999999</v>
      </c>
      <c r="K1473" s="28">
        <v>83725</v>
      </c>
      <c r="L1473" s="28">
        <v>132400000</v>
      </c>
      <c r="M1473" s="51">
        <v>130.74638868286371</v>
      </c>
      <c r="N1473" s="51">
        <v>0.32943013264288362</v>
      </c>
      <c r="O1473" s="51">
        <v>0.57977380000000001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9">
        <v>3.6679500959568845</v>
      </c>
      <c r="AO1473" s="49">
        <v>-10.944313877405687</v>
      </c>
      <c r="AP1473" s="49">
        <v>-7.5948161284058457</v>
      </c>
      <c r="AQ1473" s="49">
        <v>258.59983420449583</v>
      </c>
      <c r="AR1473" s="49">
        <v>403.06001955907567</v>
      </c>
      <c r="AS1473" s="49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62">
        <v>1471</v>
      </c>
      <c r="B1474" s="3" t="s">
        <v>3901</v>
      </c>
      <c r="C1474" s="3" t="s">
        <v>1</v>
      </c>
      <c r="D1474" s="28">
        <v>2000</v>
      </c>
      <c r="E1474" s="25">
        <v>-4.7619049999999996</v>
      </c>
      <c r="F1474" s="25">
        <v>-56.521740000000001</v>
      </c>
      <c r="G1474" s="25">
        <v>-64.912279999999996</v>
      </c>
      <c r="H1474" s="28">
        <v>30152354000</v>
      </c>
      <c r="I1474" s="51">
        <v>15.076179999999999</v>
      </c>
      <c r="J1474" s="51">
        <v>10.966620000000001</v>
      </c>
      <c r="K1474" s="28">
        <v>120</v>
      </c>
      <c r="L1474" s="28">
        <v>232000</v>
      </c>
      <c r="M1474" s="51" t="s">
        <v>4942</v>
      </c>
      <c r="N1474" s="51">
        <v>0.30321022385222174</v>
      </c>
      <c r="O1474" s="51" t="s">
        <v>4942</v>
      </c>
      <c r="P1474" s="30" t="s">
        <v>4303</v>
      </c>
      <c r="Q1474" s="27" t="s">
        <v>4304</v>
      </c>
      <c r="R1474" s="30" t="s">
        <v>4305</v>
      </c>
      <c r="S1474" s="27" t="s">
        <v>4748</v>
      </c>
      <c r="T1474" s="30">
        <v>108048.85084499999</v>
      </c>
      <c r="U1474" s="27">
        <v>776.32986219424458</v>
      </c>
      <c r="V1474" s="30" t="s">
        <v>4306</v>
      </c>
      <c r="W1474" s="32" t="s">
        <v>4307</v>
      </c>
      <c r="X1474" s="30" t="s">
        <v>4748</v>
      </c>
      <c r="Y1474" s="32" t="s">
        <v>4748</v>
      </c>
      <c r="Z1474" s="30">
        <v>-7896.8749299999999</v>
      </c>
      <c r="AA1474" s="32" t="s">
        <v>4748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9">
        <v>33.88844061167736</v>
      </c>
      <c r="AO1474" s="49">
        <v>31.906803763074532</v>
      </c>
      <c r="AP1474" s="49">
        <v>8.3275525687058867</v>
      </c>
      <c r="AQ1474" s="49">
        <v>253.37654501908892</v>
      </c>
      <c r="AR1474" s="49">
        <v>205.78341366583936</v>
      </c>
      <c r="AS1474" s="49">
        <v>209.16755307908775</v>
      </c>
      <c r="AT1474" s="28">
        <v>0</v>
      </c>
      <c r="AU1474" s="28" t="s">
        <v>4748</v>
      </c>
      <c r="AV1474" s="28" t="s">
        <v>4748</v>
      </c>
    </row>
    <row r="1475" spans="1:48" x14ac:dyDescent="0.25">
      <c r="A1475" s="162">
        <v>1472</v>
      </c>
      <c r="B1475" s="3" t="s">
        <v>2049</v>
      </c>
      <c r="C1475" s="3" t="s">
        <v>1</v>
      </c>
      <c r="D1475" s="28">
        <v>18950</v>
      </c>
      <c r="E1475" s="25">
        <v>-5.4862840000000004</v>
      </c>
      <c r="F1475" s="25">
        <v>-5.4862840000000004</v>
      </c>
      <c r="G1475" s="25">
        <v>-41.4803</v>
      </c>
      <c r="H1475" s="28">
        <v>46555381535699.992</v>
      </c>
      <c r="I1475" s="51">
        <v>2456.748</v>
      </c>
      <c r="J1475" s="51">
        <v>69.048289999999994</v>
      </c>
      <c r="K1475" s="28">
        <v>1688230</v>
      </c>
      <c r="L1475" s="28">
        <v>32945600000</v>
      </c>
      <c r="M1475" s="51">
        <v>7.0047288898860627</v>
      </c>
      <c r="N1475" s="51">
        <v>1.2867746010520094</v>
      </c>
      <c r="O1475" s="51" t="s">
        <v>4942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9" t="s">
        <v>4748</v>
      </c>
      <c r="AO1475" s="49" t="s">
        <v>4748</v>
      </c>
      <c r="AP1475" s="49" t="s">
        <v>4748</v>
      </c>
      <c r="AQ1475" s="49">
        <v>334.81875538598251</v>
      </c>
      <c r="AR1475" s="49">
        <v>239.31132582057208</v>
      </c>
      <c r="AS1475" s="49">
        <v>175.45704076447407</v>
      </c>
      <c r="AT1475" s="28" t="s">
        <v>4748</v>
      </c>
      <c r="AU1475" s="28" t="s">
        <v>4748</v>
      </c>
      <c r="AV1475" s="28">
        <v>0</v>
      </c>
    </row>
    <row r="1476" spans="1:48" x14ac:dyDescent="0.25">
      <c r="A1476" s="162">
        <v>1473</v>
      </c>
      <c r="B1476" s="3" t="s">
        <v>3903</v>
      </c>
      <c r="C1476" s="3" t="s">
        <v>1</v>
      </c>
      <c r="D1476" s="28">
        <v>700</v>
      </c>
      <c r="E1476" s="25">
        <v>-12.5</v>
      </c>
      <c r="F1476" s="25">
        <v>16.66667</v>
      </c>
      <c r="G1476" s="25">
        <v>0</v>
      </c>
      <c r="H1476" s="28">
        <v>3937500000</v>
      </c>
      <c r="I1476" s="51">
        <v>5.625</v>
      </c>
      <c r="J1476" s="51">
        <v>97.026309999999995</v>
      </c>
      <c r="K1476" s="28">
        <v>13950</v>
      </c>
      <c r="L1476" s="28">
        <v>10466000</v>
      </c>
      <c r="M1476" s="51" t="s">
        <v>4942</v>
      </c>
      <c r="N1476" s="51">
        <v>1.9867080477476273</v>
      </c>
      <c r="O1476" s="51">
        <v>0.50573100000000004</v>
      </c>
      <c r="P1476" s="30" t="s">
        <v>4310</v>
      </c>
      <c r="Q1476" s="27" t="s">
        <v>4311</v>
      </c>
      <c r="R1476" s="30" t="s">
        <v>4312</v>
      </c>
      <c r="S1476" s="27" t="s">
        <v>4274</v>
      </c>
      <c r="T1476" s="30">
        <v>21789.672307000001</v>
      </c>
      <c r="U1476" s="27">
        <v>116.14877584408603</v>
      </c>
      <c r="V1476" s="30" t="s">
        <v>4275</v>
      </c>
      <c r="W1476" s="32" t="s">
        <v>4315</v>
      </c>
      <c r="X1476" s="30" t="s">
        <v>4316</v>
      </c>
      <c r="Y1476" s="32" t="s">
        <v>4314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9">
        <v>10.334220673255645</v>
      </c>
      <c r="AO1476" s="49">
        <v>18.732346939975951</v>
      </c>
      <c r="AP1476" s="49">
        <v>-4.3710838445882638</v>
      </c>
      <c r="AQ1476" s="49">
        <v>105.18667500030512</v>
      </c>
      <c r="AR1476" s="49">
        <v>151.38289100725623</v>
      </c>
      <c r="AS1476" s="49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62">
        <v>1474</v>
      </c>
      <c r="B1477" s="3" t="s">
        <v>3905</v>
      </c>
      <c r="C1477" s="3" t="s">
        <v>1</v>
      </c>
      <c r="D1477" s="28">
        <v>16650</v>
      </c>
      <c r="E1477" s="25">
        <v>0.90909090000000004</v>
      </c>
      <c r="F1477" s="25">
        <v>11</v>
      </c>
      <c r="G1477" s="25">
        <v>20.668990000000001</v>
      </c>
      <c r="H1477" s="28">
        <v>1774717322850</v>
      </c>
      <c r="I1477" s="51">
        <v>106.58959999999999</v>
      </c>
      <c r="J1477" s="51">
        <v>51.188029999999998</v>
      </c>
      <c r="K1477" s="28">
        <v>60516</v>
      </c>
      <c r="L1477" s="28">
        <v>1009200000</v>
      </c>
      <c r="M1477" s="51">
        <v>10.458542713567839</v>
      </c>
      <c r="N1477" s="51">
        <v>1.4032376332100995</v>
      </c>
      <c r="O1477" s="51">
        <v>0.52126459999999997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9">
        <v>47.095671112765046</v>
      </c>
      <c r="AO1477" s="49">
        <v>45.648909296416804</v>
      </c>
      <c r="AP1477" s="49">
        <v>55.655025481519381</v>
      </c>
      <c r="AQ1477" s="49">
        <v>138.51014843330478</v>
      </c>
      <c r="AR1477" s="49">
        <v>125.18858635444904</v>
      </c>
      <c r="AS1477" s="49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62">
        <v>1475</v>
      </c>
      <c r="B1478" s="3" t="s">
        <v>4400</v>
      </c>
      <c r="C1478" s="3" t="s">
        <v>1</v>
      </c>
      <c r="D1478" s="28">
        <v>18500</v>
      </c>
      <c r="E1478" s="25">
        <v>-9.7560979999999997</v>
      </c>
      <c r="F1478" s="25">
        <v>-15.909090000000001</v>
      </c>
      <c r="G1478" s="25">
        <v>18.19445</v>
      </c>
      <c r="H1478" s="28">
        <v>425499870500</v>
      </c>
      <c r="I1478" s="51">
        <v>22.99999</v>
      </c>
      <c r="J1478" s="51">
        <v>100</v>
      </c>
      <c r="K1478" s="28">
        <v>196986</v>
      </c>
      <c r="L1478" s="28">
        <v>3963050000</v>
      </c>
      <c r="M1478" s="51">
        <v>6.7487949113295365</v>
      </c>
      <c r="N1478" s="51">
        <v>1.295798647177784</v>
      </c>
      <c r="O1478" s="51" t="s">
        <v>4942</v>
      </c>
      <c r="P1478" s="30" t="s">
        <v>4748</v>
      </c>
      <c r="Q1478" s="27" t="s">
        <v>2001</v>
      </c>
      <c r="R1478" s="30">
        <v>1527851.129612</v>
      </c>
      <c r="S1478" s="27" t="s">
        <v>2001</v>
      </c>
      <c r="T1478" s="30">
        <v>2177478.2204010002</v>
      </c>
      <c r="U1478" s="27">
        <v>0.42519004515444775</v>
      </c>
      <c r="V1478" s="30" t="s">
        <v>4748</v>
      </c>
      <c r="W1478" s="32" t="s">
        <v>2001</v>
      </c>
      <c r="X1478" s="30">
        <v>14738.427481000001</v>
      </c>
      <c r="Y1478" s="32" t="s">
        <v>2001</v>
      </c>
      <c r="Z1478" s="30">
        <v>29824.590985999999</v>
      </c>
      <c r="AA1478" s="32">
        <v>1.0235938348543818</v>
      </c>
      <c r="AB1478" s="30" t="s">
        <v>4748</v>
      </c>
      <c r="AC1478" s="27" t="s">
        <v>2001</v>
      </c>
      <c r="AD1478" s="30">
        <v>1102.608695652174</v>
      </c>
      <c r="AE1478" s="27" t="s">
        <v>2001</v>
      </c>
      <c r="AF1478" s="30">
        <v>1296.521739130435</v>
      </c>
      <c r="AG1478" s="27">
        <v>0.17586750788643543</v>
      </c>
      <c r="AH1478" s="25" t="s">
        <v>4748</v>
      </c>
      <c r="AI1478" s="25" t="s">
        <v>4748</v>
      </c>
      <c r="AJ1478" s="25">
        <v>2.5833582636980639</v>
      </c>
      <c r="AK1478" s="25" t="s">
        <v>4748</v>
      </c>
      <c r="AL1478" s="25" t="s">
        <v>4748</v>
      </c>
      <c r="AM1478" s="25">
        <v>12.46154999351357</v>
      </c>
      <c r="AN1478" s="49" t="s">
        <v>4748</v>
      </c>
      <c r="AO1478" s="49">
        <v>4.0892911249714832</v>
      </c>
      <c r="AP1478" s="49">
        <v>6.0898686173577303</v>
      </c>
      <c r="AQ1478" s="49" t="s">
        <v>4748</v>
      </c>
      <c r="AR1478" s="49">
        <v>125.91653404510146</v>
      </c>
      <c r="AS1478" s="49">
        <v>106.3094867090619</v>
      </c>
      <c r="AT1478" s="28" t="s">
        <v>4748</v>
      </c>
      <c r="AU1478" s="28" t="s">
        <v>4748</v>
      </c>
      <c r="AV1478" s="28">
        <v>0</v>
      </c>
    </row>
    <row r="1479" spans="1:48" x14ac:dyDescent="0.25">
      <c r="A1479" s="162">
        <v>1476</v>
      </c>
      <c r="B1479" s="3" t="s">
        <v>308</v>
      </c>
      <c r="C1479" s="3" t="s">
        <v>1</v>
      </c>
      <c r="D1479" s="28">
        <v>6050</v>
      </c>
      <c r="E1479" s="25">
        <v>-8.3333329999999997</v>
      </c>
      <c r="F1479" s="25">
        <v>16.570329999999998</v>
      </c>
      <c r="G1479" s="25">
        <v>-27.529409999999999</v>
      </c>
      <c r="H1479" s="28">
        <v>520925866450</v>
      </c>
      <c r="I1479" s="51">
        <v>86.103449999999995</v>
      </c>
      <c r="J1479" s="51">
        <v>65.733729999999994</v>
      </c>
      <c r="K1479" s="28">
        <v>82370.5</v>
      </c>
      <c r="L1479" s="28">
        <v>523250000</v>
      </c>
      <c r="M1479" s="51">
        <v>3.9750650445650533</v>
      </c>
      <c r="N1479" s="51">
        <v>0.49632926973097491</v>
      </c>
      <c r="O1479" s="51">
        <v>0.50416139999999998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9">
        <v>22.893627955615859</v>
      </c>
      <c r="AO1479" s="49">
        <v>18.958829623634355</v>
      </c>
      <c r="AP1479" s="49">
        <v>19.829052360878453</v>
      </c>
      <c r="AQ1479" s="49">
        <v>80.377091967160624</v>
      </c>
      <c r="AR1479" s="49">
        <v>92.996361391979448</v>
      </c>
      <c r="AS1479" s="49">
        <v>49.345067318064231</v>
      </c>
      <c r="AT1479" s="28">
        <v>351.67409572524667</v>
      </c>
      <c r="AU1479" s="28">
        <v>0</v>
      </c>
      <c r="AV1479" s="28" t="s">
        <v>4748</v>
      </c>
    </row>
    <row r="1480" spans="1:48" x14ac:dyDescent="0.25">
      <c r="A1480" s="162">
        <v>1477</v>
      </c>
      <c r="B1480" s="3" t="s">
        <v>4036</v>
      </c>
      <c r="C1480" s="3" t="s">
        <v>1</v>
      </c>
      <c r="D1480" s="28">
        <v>42000</v>
      </c>
      <c r="E1480" s="25">
        <v>3.7037040000000001</v>
      </c>
      <c r="F1480" s="25">
        <v>4.6077209999999997</v>
      </c>
      <c r="G1480" s="25">
        <v>-0.47393360000000001</v>
      </c>
      <c r="H1480" s="28">
        <v>6720000000000</v>
      </c>
      <c r="I1480" s="51">
        <v>160</v>
      </c>
      <c r="J1480" s="51">
        <v>99.999369999999999</v>
      </c>
      <c r="K1480" s="28">
        <v>249231</v>
      </c>
      <c r="L1480" s="28">
        <v>10291700000</v>
      </c>
      <c r="M1480" s="51">
        <v>15.939278937381404</v>
      </c>
      <c r="N1480" s="51">
        <v>2.990741460321876</v>
      </c>
      <c r="O1480" s="51" t="s">
        <v>4942</v>
      </c>
      <c r="P1480" s="30" t="s">
        <v>4748</v>
      </c>
      <c r="Q1480" s="27" t="s">
        <v>2001</v>
      </c>
      <c r="R1480" s="30">
        <v>772104.26507600001</v>
      </c>
      <c r="S1480" s="27" t="s">
        <v>2001</v>
      </c>
      <c r="T1480" s="30">
        <v>875449.36775400001</v>
      </c>
      <c r="U1480" s="27">
        <v>0.13384863593238602</v>
      </c>
      <c r="V1480" s="30" t="s">
        <v>4748</v>
      </c>
      <c r="W1480" s="32" t="s">
        <v>2001</v>
      </c>
      <c r="X1480" s="30">
        <v>17895.888043999999</v>
      </c>
      <c r="Y1480" s="32" t="s">
        <v>2001</v>
      </c>
      <c r="Z1480" s="30">
        <v>421717.86446200003</v>
      </c>
      <c r="AA1480" s="32">
        <v>22.565070558395142</v>
      </c>
      <c r="AB1480" s="30" t="s">
        <v>4748</v>
      </c>
      <c r="AC1480" s="27" t="s">
        <v>2001</v>
      </c>
      <c r="AD1480" s="30">
        <v>683</v>
      </c>
      <c r="AE1480" s="27" t="s">
        <v>2001</v>
      </c>
      <c r="AF1480" s="30">
        <v>4303</v>
      </c>
      <c r="AG1480" s="27">
        <v>5.3001464128843336</v>
      </c>
      <c r="AH1480" s="25" t="s">
        <v>4748</v>
      </c>
      <c r="AI1480" s="25" t="s">
        <v>4748</v>
      </c>
      <c r="AJ1480" s="25">
        <v>13.082963397535435</v>
      </c>
      <c r="AK1480" s="25" t="s">
        <v>4748</v>
      </c>
      <c r="AL1480" s="25" t="s">
        <v>4748</v>
      </c>
      <c r="AM1480" s="25">
        <v>38.833362844232575</v>
      </c>
      <c r="AN1480" s="49" t="s">
        <v>4748</v>
      </c>
      <c r="AO1480" s="49">
        <v>12.942273048856157</v>
      </c>
      <c r="AP1480" s="49">
        <v>52.17437918047009</v>
      </c>
      <c r="AQ1480" s="49" t="s">
        <v>4748</v>
      </c>
      <c r="AR1480" s="49">
        <v>172.50776158108363</v>
      </c>
      <c r="AS1480" s="49">
        <v>30.092849366775294</v>
      </c>
      <c r="AT1480" s="28" t="s">
        <v>4748</v>
      </c>
      <c r="AU1480" s="28" t="s">
        <v>4748</v>
      </c>
      <c r="AV1480" s="28">
        <v>1600</v>
      </c>
    </row>
    <row r="1481" spans="1:48" x14ac:dyDescent="0.25">
      <c r="A1481" s="162">
        <v>1478</v>
      </c>
      <c r="B1481" s="3" t="s">
        <v>309</v>
      </c>
      <c r="C1481" s="3" t="s">
        <v>1</v>
      </c>
      <c r="D1481" s="28">
        <v>3200</v>
      </c>
      <c r="E1481" s="25">
        <v>0</v>
      </c>
      <c r="F1481" s="25">
        <v>11.11111</v>
      </c>
      <c r="G1481" s="25">
        <v>-43.859650000000002</v>
      </c>
      <c r="H1481" s="28">
        <v>47994191999.999992</v>
      </c>
      <c r="I1481" s="51">
        <v>14.998189999999999</v>
      </c>
      <c r="J1481" s="51">
        <v>48.721589999999999</v>
      </c>
      <c r="K1481" s="28">
        <v>4964.5</v>
      </c>
      <c r="L1481" s="28">
        <v>15870810</v>
      </c>
      <c r="M1481" s="51" t="s">
        <v>4942</v>
      </c>
      <c r="N1481" s="51">
        <v>0.5995175703060226</v>
      </c>
      <c r="O1481" s="51">
        <v>0.35073379999999998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9">
        <v>19.994348548275831</v>
      </c>
      <c r="AO1481" s="49">
        <v>14.355023036485527</v>
      </c>
      <c r="AP1481" s="49">
        <v>-2.3528569670626664</v>
      </c>
      <c r="AQ1481" s="49">
        <v>60.299913920681512</v>
      </c>
      <c r="AR1481" s="49">
        <v>128.59033774127394</v>
      </c>
      <c r="AS1481" s="49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62">
        <v>1479</v>
      </c>
      <c r="B1482" s="3" t="s">
        <v>3907</v>
      </c>
      <c r="C1482" s="3" t="s">
        <v>1</v>
      </c>
      <c r="D1482" s="28" t="s">
        <v>4942</v>
      </c>
      <c r="E1482" s="25" t="s">
        <v>4942</v>
      </c>
      <c r="F1482" s="25" t="s">
        <v>4942</v>
      </c>
      <c r="G1482" s="25" t="s">
        <v>4942</v>
      </c>
      <c r="H1482" s="28" t="s">
        <v>4942</v>
      </c>
      <c r="I1482" s="51">
        <v>4.16</v>
      </c>
      <c r="J1482" s="51">
        <v>95.445920000000001</v>
      </c>
      <c r="K1482" s="28">
        <v>0</v>
      </c>
      <c r="L1482" s="28" t="s">
        <v>4942</v>
      </c>
      <c r="M1482" s="51" t="s">
        <v>4942</v>
      </c>
      <c r="N1482" s="51" t="s">
        <v>4942</v>
      </c>
      <c r="O1482" s="51" t="s">
        <v>4942</v>
      </c>
      <c r="P1482" s="30" t="s">
        <v>4748</v>
      </c>
      <c r="Q1482" s="27" t="s">
        <v>4318</v>
      </c>
      <c r="R1482" s="30" t="s">
        <v>4913</v>
      </c>
      <c r="S1482" s="27" t="s">
        <v>4748</v>
      </c>
      <c r="T1482" s="30">
        <v>47538.022779999999</v>
      </c>
      <c r="U1482" s="27">
        <v>53.143533917995441</v>
      </c>
      <c r="V1482" s="30" t="s">
        <v>4319</v>
      </c>
      <c r="W1482" s="32" t="s">
        <v>4774</v>
      </c>
      <c r="X1482" s="30" t="s">
        <v>4748</v>
      </c>
      <c r="Y1482" s="32" t="s">
        <v>4748</v>
      </c>
      <c r="Z1482" s="30">
        <v>2609.4219480000002</v>
      </c>
      <c r="AA1482" s="32" t="s">
        <v>4748</v>
      </c>
      <c r="AB1482" s="30">
        <v>736.15384615384608</v>
      </c>
      <c r="AC1482" s="27" t="s">
        <v>2001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4748</v>
      </c>
      <c r="AI1482" s="25">
        <v>37.497547334282075</v>
      </c>
      <c r="AJ1482" s="25">
        <v>3.4344038913064292</v>
      </c>
      <c r="AK1482" s="25" t="s">
        <v>4748</v>
      </c>
      <c r="AL1482" s="25">
        <v>52.507303826443099</v>
      </c>
      <c r="AM1482" s="25">
        <v>4.6486103403219312</v>
      </c>
      <c r="AN1482" s="49">
        <v>24.43059088177576</v>
      </c>
      <c r="AO1482" s="49">
        <v>38.888322765256042</v>
      </c>
      <c r="AP1482" s="49">
        <v>16.716183226163206</v>
      </c>
      <c r="AQ1482" s="49">
        <v>0</v>
      </c>
      <c r="AR1482" s="49">
        <v>2.7745313053632508</v>
      </c>
      <c r="AS1482" s="49">
        <v>3.626533220295026</v>
      </c>
      <c r="AT1482" s="28" t="s">
        <v>4748</v>
      </c>
      <c r="AU1482" s="28" t="s">
        <v>4748</v>
      </c>
      <c r="AV1482" s="28">
        <v>0</v>
      </c>
    </row>
    <row r="1483" spans="1:48" x14ac:dyDescent="0.25">
      <c r="A1483" s="162">
        <v>1480</v>
      </c>
      <c r="B1483" s="3" t="s">
        <v>310</v>
      </c>
      <c r="C1483" s="3" t="s">
        <v>1</v>
      </c>
      <c r="D1483" s="28">
        <v>11900</v>
      </c>
      <c r="E1483" s="25">
        <v>-0.83333330000000005</v>
      </c>
      <c r="F1483" s="25">
        <v>0</v>
      </c>
      <c r="G1483" s="25">
        <v>-28.955220000000001</v>
      </c>
      <c r="H1483" s="28">
        <v>291083424800.00006</v>
      </c>
      <c r="I1483" s="51">
        <v>24.460789999999999</v>
      </c>
      <c r="J1483" s="51">
        <v>20.063099999999999</v>
      </c>
      <c r="K1483" s="28">
        <v>46.5</v>
      </c>
      <c r="L1483" s="28">
        <v>517900</v>
      </c>
      <c r="M1483" s="51">
        <v>11.628285299381794</v>
      </c>
      <c r="N1483" s="51">
        <v>0.87400754606336162</v>
      </c>
      <c r="O1483" s="51">
        <v>0.3368775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9">
        <v>29.604314098209695</v>
      </c>
      <c r="AO1483" s="49">
        <v>28.271015475643569</v>
      </c>
      <c r="AP1483" s="49">
        <v>28.881501929307142</v>
      </c>
      <c r="AQ1483" s="49">
        <v>12.933914936744074</v>
      </c>
      <c r="AR1483" s="49">
        <v>15.387446148201958</v>
      </c>
      <c r="AS1483" s="49">
        <v>17.160614736254537</v>
      </c>
      <c r="AT1483" s="28">
        <v>0</v>
      </c>
      <c r="AU1483" s="28" t="s">
        <v>4748</v>
      </c>
      <c r="AV1483" s="28">
        <v>1300</v>
      </c>
    </row>
    <row r="1484" spans="1:48" x14ac:dyDescent="0.25">
      <c r="A1484" s="162">
        <v>1481</v>
      </c>
      <c r="B1484" s="3" t="s">
        <v>4022</v>
      </c>
      <c r="C1484" s="3" t="s">
        <v>1</v>
      </c>
      <c r="D1484" s="28" t="s">
        <v>4942</v>
      </c>
      <c r="E1484" s="25" t="s">
        <v>4942</v>
      </c>
      <c r="F1484" s="25" t="s">
        <v>4942</v>
      </c>
      <c r="G1484" s="25" t="s">
        <v>4942</v>
      </c>
      <c r="H1484" s="28" t="s">
        <v>4942</v>
      </c>
      <c r="I1484" s="51">
        <v>11.16868</v>
      </c>
      <c r="J1484" s="51">
        <v>100</v>
      </c>
      <c r="K1484" s="28" t="s">
        <v>4942</v>
      </c>
      <c r="L1484" s="28" t="s">
        <v>4942</v>
      </c>
      <c r="M1484" s="51" t="s">
        <v>4942</v>
      </c>
      <c r="N1484" s="51" t="s">
        <v>4942</v>
      </c>
      <c r="O1484" s="51" t="s">
        <v>4942</v>
      </c>
      <c r="P1484" s="30" t="s">
        <v>4748</v>
      </c>
      <c r="Q1484" s="27" t="s">
        <v>4748</v>
      </c>
      <c r="R1484" s="30" t="s">
        <v>4379</v>
      </c>
      <c r="S1484" s="27" t="s">
        <v>4748</v>
      </c>
      <c r="T1484" s="30" t="s">
        <v>4748</v>
      </c>
      <c r="U1484" s="27" t="s">
        <v>4748</v>
      </c>
      <c r="V1484" s="30" t="s">
        <v>4748</v>
      </c>
      <c r="W1484" s="32" t="s">
        <v>4567</v>
      </c>
      <c r="X1484" s="30" t="s">
        <v>4748</v>
      </c>
      <c r="Y1484" s="32" t="s">
        <v>4748</v>
      </c>
      <c r="Z1484" s="30" t="s">
        <v>4748</v>
      </c>
      <c r="AA1484" s="32" t="s">
        <v>4748</v>
      </c>
      <c r="AB1484" s="30" t="s">
        <v>4748</v>
      </c>
      <c r="AC1484" s="27" t="s">
        <v>2001</v>
      </c>
      <c r="AD1484" s="30">
        <v>66.069999999999993</v>
      </c>
      <c r="AE1484" s="27" t="s">
        <v>2001</v>
      </c>
      <c r="AF1484" s="30" t="s">
        <v>4748</v>
      </c>
      <c r="AG1484" s="27" t="s">
        <v>4748</v>
      </c>
      <c r="AH1484" s="25" t="s">
        <v>4748</v>
      </c>
      <c r="AI1484" s="25" t="s">
        <v>4748</v>
      </c>
      <c r="AJ1484" s="25" t="s">
        <v>4748</v>
      </c>
      <c r="AK1484" s="25" t="s">
        <v>4748</v>
      </c>
      <c r="AL1484" s="25" t="s">
        <v>4748</v>
      </c>
      <c r="AM1484" s="25" t="s">
        <v>4748</v>
      </c>
      <c r="AN1484" s="49" t="s">
        <v>4748</v>
      </c>
      <c r="AO1484" s="49">
        <v>22.820983632085191</v>
      </c>
      <c r="AP1484" s="49" t="s">
        <v>4748</v>
      </c>
      <c r="AQ1484" s="49" t="s">
        <v>4748</v>
      </c>
      <c r="AR1484" s="49">
        <v>52.88216567371412</v>
      </c>
      <c r="AS1484" s="49" t="s">
        <v>4748</v>
      </c>
      <c r="AT1484" s="28" t="s">
        <v>4748</v>
      </c>
      <c r="AU1484" s="28" t="s">
        <v>4748</v>
      </c>
      <c r="AV1484" s="28" t="s">
        <v>4748</v>
      </c>
    </row>
    <row r="1485" spans="1:48" x14ac:dyDescent="0.25">
      <c r="A1485" s="162">
        <v>1482</v>
      </c>
      <c r="B1485" s="3" t="s">
        <v>3909</v>
      </c>
      <c r="C1485" s="3" t="s">
        <v>1</v>
      </c>
      <c r="D1485" s="28">
        <v>12900</v>
      </c>
      <c r="E1485" s="25">
        <v>1.574803</v>
      </c>
      <c r="F1485" s="25">
        <v>79.166669999999996</v>
      </c>
      <c r="G1485" s="25">
        <v>7.5</v>
      </c>
      <c r="H1485" s="28">
        <v>46434582000</v>
      </c>
      <c r="I1485" s="51">
        <v>3.59958</v>
      </c>
      <c r="J1485" s="51">
        <v>46.846629999999998</v>
      </c>
      <c r="K1485" s="28">
        <v>125</v>
      </c>
      <c r="L1485" s="28">
        <v>1726500</v>
      </c>
      <c r="M1485" s="51">
        <v>7.9975201487910725</v>
      </c>
      <c r="N1485" s="51">
        <v>0.54798849637111124</v>
      </c>
      <c r="O1485" s="51" t="s">
        <v>4942</v>
      </c>
      <c r="P1485" s="30" t="s">
        <v>4321</v>
      </c>
      <c r="Q1485" s="27" t="s">
        <v>4322</v>
      </c>
      <c r="R1485" s="30" t="s">
        <v>4323</v>
      </c>
      <c r="S1485" s="27" t="s">
        <v>4308</v>
      </c>
      <c r="T1485" s="30">
        <v>102371.615355</v>
      </c>
      <c r="U1485" s="27">
        <v>103.46083199489796</v>
      </c>
      <c r="V1485" s="30" t="s">
        <v>4325</v>
      </c>
      <c r="W1485" s="32" t="s">
        <v>4326</v>
      </c>
      <c r="X1485" s="30" t="s">
        <v>4327</v>
      </c>
      <c r="Y1485" s="32" t="s">
        <v>4328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9">
        <v>25.690002630576846</v>
      </c>
      <c r="AO1485" s="49">
        <v>25.619589222275373</v>
      </c>
      <c r="AP1485" s="49">
        <v>24.159906240838669</v>
      </c>
      <c r="AQ1485" s="49">
        <v>0</v>
      </c>
      <c r="AR1485" s="49">
        <v>0</v>
      </c>
      <c r="AS1485" s="49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62">
        <v>1483</v>
      </c>
      <c r="B1486" s="3" t="s">
        <v>311</v>
      </c>
      <c r="C1486" s="3" t="s">
        <v>1</v>
      </c>
      <c r="D1486" s="28">
        <v>16400</v>
      </c>
      <c r="E1486" s="25">
        <v>-3.2448380000000001</v>
      </c>
      <c r="F1486" s="25">
        <v>-4.0935670000000002</v>
      </c>
      <c r="G1486" s="25">
        <v>-11.827959999999999</v>
      </c>
      <c r="H1486" s="28">
        <v>820000000000</v>
      </c>
      <c r="I1486" s="51">
        <v>50</v>
      </c>
      <c r="J1486" s="51">
        <v>99.979799999999997</v>
      </c>
      <c r="K1486" s="28">
        <v>231631.5</v>
      </c>
      <c r="L1486" s="28">
        <v>3875000000</v>
      </c>
      <c r="M1486" s="51">
        <v>3.0266316103959943</v>
      </c>
      <c r="N1486" s="51">
        <v>0.89197096912629448</v>
      </c>
      <c r="O1486" s="51">
        <v>0.91513940000000005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9">
        <v>3.556344761018615</v>
      </c>
      <c r="AO1486" s="49">
        <v>7.2462261223746545</v>
      </c>
      <c r="AP1486" s="49">
        <v>73.522191872362527</v>
      </c>
      <c r="AQ1486" s="49">
        <v>4.5781832436964489</v>
      </c>
      <c r="AR1486" s="49">
        <v>2.7089624182605894</v>
      </c>
      <c r="AS1486" s="49">
        <v>0</v>
      </c>
      <c r="AT1486" s="28">
        <v>0</v>
      </c>
      <c r="AU1486" s="28">
        <v>0</v>
      </c>
      <c r="AV1486" s="28" t="s">
        <v>4748</v>
      </c>
    </row>
    <row r="1487" spans="1:48" x14ac:dyDescent="0.25">
      <c r="A1487" s="162">
        <v>1484</v>
      </c>
      <c r="B1487" s="3" t="s">
        <v>3980</v>
      </c>
      <c r="C1487" s="3" t="s">
        <v>1</v>
      </c>
      <c r="D1487" s="28">
        <v>36100</v>
      </c>
      <c r="E1487" s="25">
        <v>0.83798879999999998</v>
      </c>
      <c r="F1487" s="25">
        <v>24.482759999999999</v>
      </c>
      <c r="G1487" s="25">
        <v>-5.4064180000000004</v>
      </c>
      <c r="H1487" s="28">
        <v>84070344601000</v>
      </c>
      <c r="I1487" s="51">
        <v>2328.8179999999998</v>
      </c>
      <c r="J1487" s="51">
        <v>100</v>
      </c>
      <c r="K1487" s="28">
        <v>2109954</v>
      </c>
      <c r="L1487" s="28">
        <v>74528800000</v>
      </c>
      <c r="M1487" s="51">
        <v>34.955616862952105</v>
      </c>
      <c r="N1487" s="51">
        <v>2.9531861967876485</v>
      </c>
      <c r="O1487" s="51" t="s">
        <v>4942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2001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9">
        <v>33.68414941122608</v>
      </c>
      <c r="AO1487" s="49">
        <v>41.378877176317175</v>
      </c>
      <c r="AP1487" s="49">
        <v>50.761630070412799</v>
      </c>
      <c r="AQ1487" s="49">
        <v>95.672982557528229</v>
      </c>
      <c r="AR1487" s="49">
        <v>24.14911742848733</v>
      </c>
      <c r="AS1487" s="49">
        <v>22.893374920453397</v>
      </c>
      <c r="AT1487" s="28" t="s">
        <v>4748</v>
      </c>
      <c r="AU1487" s="28" t="s">
        <v>4748</v>
      </c>
      <c r="AV1487" s="28" t="s">
        <v>4748</v>
      </c>
    </row>
    <row r="1488" spans="1:48" x14ac:dyDescent="0.25">
      <c r="A1488" s="162">
        <v>1485</v>
      </c>
      <c r="B1488" s="3" t="s">
        <v>3911</v>
      </c>
      <c r="C1488" s="3" t="s">
        <v>1</v>
      </c>
      <c r="D1488" s="28">
        <v>8500</v>
      </c>
      <c r="E1488" s="25">
        <v>30.76923</v>
      </c>
      <c r="F1488" s="25">
        <v>54.545450000000002</v>
      </c>
      <c r="G1488" s="25">
        <v>80.851060000000004</v>
      </c>
      <c r="H1488" s="28">
        <v>220106378000</v>
      </c>
      <c r="I1488" s="51">
        <v>25.894869999999997</v>
      </c>
      <c r="J1488" s="51">
        <v>44.116019999999999</v>
      </c>
      <c r="K1488" s="28">
        <v>32343.5</v>
      </c>
      <c r="L1488" s="28">
        <v>269790000</v>
      </c>
      <c r="M1488" s="51">
        <v>113.33333333333333</v>
      </c>
      <c r="N1488" s="51">
        <v>0.84688263777523654</v>
      </c>
      <c r="O1488" s="51">
        <v>0.96473620000000004</v>
      </c>
      <c r="P1488" s="30" t="s">
        <v>4329</v>
      </c>
      <c r="Q1488" s="27" t="s">
        <v>4330</v>
      </c>
      <c r="R1488" s="30" t="s">
        <v>4331</v>
      </c>
      <c r="S1488" s="27" t="s">
        <v>4748</v>
      </c>
      <c r="T1488" s="30">
        <v>31251.251208999998</v>
      </c>
      <c r="U1488" s="27">
        <v>46.49430274924012</v>
      </c>
      <c r="V1488" s="30" t="s">
        <v>4332</v>
      </c>
      <c r="W1488" s="32" t="s">
        <v>4333</v>
      </c>
      <c r="X1488" s="30" t="s">
        <v>4748</v>
      </c>
      <c r="Y1488" s="32" t="s">
        <v>4313</v>
      </c>
      <c r="Z1488" s="30">
        <v>2851.1356380000002</v>
      </c>
      <c r="AA1488" s="32" t="s">
        <v>4748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9">
        <v>-29.320048052783076</v>
      </c>
      <c r="AO1488" s="49">
        <v>-59.063220558603533</v>
      </c>
      <c r="AP1488" s="49">
        <v>12.547619305785474</v>
      </c>
      <c r="AQ1488" s="49">
        <v>0</v>
      </c>
      <c r="AR1488" s="49">
        <v>0</v>
      </c>
      <c r="AS1488" s="49">
        <v>0</v>
      </c>
      <c r="AT1488" s="28">
        <v>0</v>
      </c>
      <c r="AU1488" s="28">
        <v>0</v>
      </c>
      <c r="AV1488" s="28" t="s">
        <v>4748</v>
      </c>
    </row>
    <row r="1489" spans="1:48" x14ac:dyDescent="0.25">
      <c r="A1489" s="162">
        <v>1486</v>
      </c>
      <c r="B1489" s="3" t="s">
        <v>673</v>
      </c>
      <c r="C1489" s="3" t="s">
        <v>694</v>
      </c>
      <c r="D1489" s="6">
        <v>18500</v>
      </c>
      <c r="E1489" s="171">
        <v>-2.6315789999999999</v>
      </c>
      <c r="F1489" s="171">
        <v>0</v>
      </c>
      <c r="G1489" s="171">
        <v>4.896909</v>
      </c>
      <c r="H1489" s="6">
        <v>260784991000</v>
      </c>
      <c r="I1489" s="154">
        <v>14.096489999999999</v>
      </c>
      <c r="J1489" s="154">
        <v>36.516359999999999</v>
      </c>
      <c r="K1489" s="6">
        <v>1325</v>
      </c>
      <c r="L1489" s="6">
        <v>24535500</v>
      </c>
      <c r="M1489" s="154">
        <v>5.1683560269592785</v>
      </c>
      <c r="N1489" s="154">
        <v>0.75263595987257614</v>
      </c>
      <c r="O1489" s="154">
        <v>0.66281639999999997</v>
      </c>
      <c r="P1489" s="172">
        <v>863667.82654499996</v>
      </c>
      <c r="Q1489" s="168">
        <v>2.4368846858165538E-2</v>
      </c>
      <c r="R1489" s="172">
        <v>863511.31776200002</v>
      </c>
      <c r="S1489" s="168">
        <v>-1.8121409434235236E-4</v>
      </c>
      <c r="T1489" s="172">
        <v>864551.72340200003</v>
      </c>
      <c r="U1489" s="168">
        <v>1.2048546655954394E-3</v>
      </c>
      <c r="V1489" s="172">
        <v>49228.154751000002</v>
      </c>
      <c r="W1489" s="173">
        <v>-3.5474452105361931E-2</v>
      </c>
      <c r="X1489" s="172">
        <v>44724.708100999997</v>
      </c>
      <c r="Y1489" s="173">
        <v>-9.1481118331142031E-2</v>
      </c>
      <c r="Z1489" s="172">
        <v>44602.128841999998</v>
      </c>
      <c r="AA1489" s="173">
        <v>-2.7407503414708153E-3</v>
      </c>
      <c r="AB1489" s="172">
        <v>3125.6198347107434</v>
      </c>
      <c r="AC1489" s="168">
        <v>-0.13672677470897054</v>
      </c>
      <c r="AD1489" s="172">
        <v>2860.3305785123962</v>
      </c>
      <c r="AE1489" s="168">
        <v>-8.4875727128503442E-2</v>
      </c>
      <c r="AF1489" s="172">
        <v>2845.454545454545</v>
      </c>
      <c r="AG1489" s="168">
        <v>-5.2008090147355936E-3</v>
      </c>
      <c r="AH1489" s="171">
        <v>7.8051071503362515</v>
      </c>
      <c r="AI1489" s="171">
        <v>7.2571927905003042</v>
      </c>
      <c r="AJ1489" s="171">
        <v>7.0539762776211763</v>
      </c>
      <c r="AK1489" s="171">
        <v>15.713504956895964</v>
      </c>
      <c r="AL1489" s="171">
        <v>13.511081995807311</v>
      </c>
      <c r="AM1489" s="171">
        <v>12.679454739392435</v>
      </c>
      <c r="AN1489" s="170">
        <v>10.25840292840684</v>
      </c>
      <c r="AO1489" s="170">
        <v>10.57902519248487</v>
      </c>
      <c r="AP1489" s="170">
        <v>10.613536913086874</v>
      </c>
      <c r="AQ1489" s="170">
        <v>4.0697761507943806</v>
      </c>
      <c r="AR1489" s="170">
        <v>1.8759430542180069</v>
      </c>
      <c r="AS1489" s="170">
        <v>0.11810363997873791</v>
      </c>
      <c r="AT1489" s="6">
        <v>1652.8925619834708</v>
      </c>
      <c r="AU1489" s="6">
        <v>1239.6694214876031</v>
      </c>
      <c r="AV1489" s="6" t="s">
        <v>4748</v>
      </c>
    </row>
    <row r="1490" spans="1:48" x14ac:dyDescent="0.25">
      <c r="A1490" s="162">
        <v>1487</v>
      </c>
      <c r="B1490" s="3" t="s">
        <v>312</v>
      </c>
      <c r="C1490" s="3" t="s">
        <v>1</v>
      </c>
      <c r="D1490" s="28">
        <v>37300</v>
      </c>
      <c r="E1490" s="25">
        <v>-8.6903299999999994</v>
      </c>
      <c r="F1490" s="25">
        <v>-13.15483</v>
      </c>
      <c r="G1490" s="25">
        <v>10.029500000000001</v>
      </c>
      <c r="H1490" s="28">
        <v>1869188939200.0002</v>
      </c>
      <c r="I1490" s="51">
        <v>50.112299999999998</v>
      </c>
      <c r="J1490" s="51">
        <v>88.560329999999993</v>
      </c>
      <c r="K1490" s="28">
        <v>104456.5</v>
      </c>
      <c r="L1490" s="28">
        <v>4122400000</v>
      </c>
      <c r="M1490" s="51">
        <v>6.2220724675211985</v>
      </c>
      <c r="N1490" s="51">
        <v>1.1369098405745959</v>
      </c>
      <c r="O1490" s="51">
        <v>0.92318060000000002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9">
        <v>39.933787994832969</v>
      </c>
      <c r="AO1490" s="49">
        <v>36.577334608678946</v>
      </c>
      <c r="AP1490" s="49">
        <v>31.29701692640846</v>
      </c>
      <c r="AQ1490" s="49">
        <v>29.667214846699796</v>
      </c>
      <c r="AR1490" s="49">
        <v>42.430464898070646</v>
      </c>
      <c r="AS1490" s="49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62">
        <v>1488</v>
      </c>
      <c r="B1491" s="3" t="s">
        <v>5033</v>
      </c>
      <c r="C1491" s="3" t="s">
        <v>1</v>
      </c>
      <c r="D1491" s="28">
        <v>6900</v>
      </c>
      <c r="E1491" s="25">
        <v>1.470588</v>
      </c>
      <c r="F1491" s="25">
        <v>-47.328240000000001</v>
      </c>
      <c r="G1491" s="25" t="s">
        <v>4942</v>
      </c>
      <c r="H1491" s="28">
        <v>61667025000</v>
      </c>
      <c r="I1491" s="51">
        <v>8.9372499999999988</v>
      </c>
      <c r="J1491" s="51">
        <v>100</v>
      </c>
      <c r="K1491" s="28">
        <v>30</v>
      </c>
      <c r="L1491" s="28">
        <v>184500</v>
      </c>
      <c r="M1491" s="51">
        <v>9.5567867036011087</v>
      </c>
      <c r="N1491" s="51">
        <v>0.6375164532530323</v>
      </c>
      <c r="O1491" s="51" t="s">
        <v>4942</v>
      </c>
      <c r="P1491" s="30" t="s">
        <v>2001</v>
      </c>
      <c r="Q1491" s="27" t="s">
        <v>2001</v>
      </c>
      <c r="R1491" s="30" t="s">
        <v>2001</v>
      </c>
      <c r="S1491" s="27" t="s">
        <v>2001</v>
      </c>
      <c r="T1491" s="30" t="s">
        <v>2001</v>
      </c>
      <c r="U1491" s="27" t="s">
        <v>2001</v>
      </c>
      <c r="V1491" s="30" t="s">
        <v>2001</v>
      </c>
      <c r="W1491" s="32" t="s">
        <v>2001</v>
      </c>
      <c r="X1491" s="30" t="s">
        <v>2001</v>
      </c>
      <c r="Y1491" s="32" t="s">
        <v>2001</v>
      </c>
      <c r="Z1491" s="30" t="s">
        <v>2001</v>
      </c>
      <c r="AA1491" s="32" t="s">
        <v>2001</v>
      </c>
      <c r="AB1491" s="30" t="s">
        <v>2001</v>
      </c>
      <c r="AC1491" s="27" t="s">
        <v>2001</v>
      </c>
      <c r="AD1491" s="30" t="s">
        <v>2001</v>
      </c>
      <c r="AE1491" s="27" t="s">
        <v>2001</v>
      </c>
      <c r="AF1491" s="30" t="s">
        <v>2001</v>
      </c>
      <c r="AG1491" s="27" t="s">
        <v>2001</v>
      </c>
      <c r="AH1491" s="25" t="s">
        <v>2001</v>
      </c>
      <c r="AI1491" s="25" t="s">
        <v>2001</v>
      </c>
      <c r="AJ1491" s="25" t="s">
        <v>2001</v>
      </c>
      <c r="AK1491" s="25" t="s">
        <v>2001</v>
      </c>
      <c r="AL1491" s="25" t="s">
        <v>2001</v>
      </c>
      <c r="AM1491" s="25" t="s">
        <v>2001</v>
      </c>
      <c r="AN1491" s="49" t="s">
        <v>2001</v>
      </c>
      <c r="AO1491" s="49" t="s">
        <v>2001</v>
      </c>
      <c r="AP1491" s="49" t="s">
        <v>2001</v>
      </c>
      <c r="AQ1491" s="49" t="s">
        <v>2001</v>
      </c>
      <c r="AR1491" s="49" t="s">
        <v>2001</v>
      </c>
      <c r="AS1491" s="49" t="s">
        <v>2001</v>
      </c>
      <c r="AT1491" s="28" t="s">
        <v>2001</v>
      </c>
      <c r="AU1491" s="28" t="s">
        <v>2001</v>
      </c>
      <c r="AV1491" s="28" t="s">
        <v>2001</v>
      </c>
    </row>
    <row r="1492" spans="1:48" x14ac:dyDescent="0.25">
      <c r="A1492" s="162">
        <v>1489</v>
      </c>
      <c r="B1492" s="3" t="s">
        <v>4734</v>
      </c>
      <c r="C1492" s="3" t="s">
        <v>1</v>
      </c>
      <c r="D1492" s="28">
        <v>11200</v>
      </c>
      <c r="E1492" s="25">
        <v>0</v>
      </c>
      <c r="F1492" s="25">
        <v>27.272729999999999</v>
      </c>
      <c r="G1492" s="25">
        <v>8.7378640000000001</v>
      </c>
      <c r="H1492" s="28">
        <v>5600000000000</v>
      </c>
      <c r="I1492" s="51">
        <v>500</v>
      </c>
      <c r="J1492" s="51">
        <v>100</v>
      </c>
      <c r="K1492" s="28">
        <v>75</v>
      </c>
      <c r="L1492" s="28">
        <v>840000</v>
      </c>
      <c r="M1492" s="51" t="s">
        <v>4942</v>
      </c>
      <c r="N1492" s="51" t="s">
        <v>4942</v>
      </c>
      <c r="O1492" s="51" t="s">
        <v>4942</v>
      </c>
      <c r="P1492" s="30" t="s">
        <v>4581</v>
      </c>
      <c r="Q1492" s="27" t="s">
        <v>4564</v>
      </c>
      <c r="R1492" s="30" t="s">
        <v>4777</v>
      </c>
      <c r="S1492" s="27" t="s">
        <v>4748</v>
      </c>
      <c r="T1492" s="30" t="s">
        <v>4748</v>
      </c>
      <c r="U1492" s="27" t="s">
        <v>4748</v>
      </c>
      <c r="V1492" s="30" t="s">
        <v>4290</v>
      </c>
      <c r="W1492" s="32" t="s">
        <v>4281</v>
      </c>
      <c r="X1492" s="30" t="s">
        <v>4748</v>
      </c>
      <c r="Y1492" s="32" t="s">
        <v>4748</v>
      </c>
      <c r="Z1492" s="30" t="s">
        <v>4748</v>
      </c>
      <c r="AA1492" s="32" t="s">
        <v>4748</v>
      </c>
      <c r="AB1492" s="30" t="s">
        <v>4748</v>
      </c>
      <c r="AC1492" s="27" t="s">
        <v>2001</v>
      </c>
      <c r="AD1492" s="30" t="s">
        <v>4748</v>
      </c>
      <c r="AE1492" s="27" t="s">
        <v>2001</v>
      </c>
      <c r="AF1492" s="30" t="s">
        <v>4748</v>
      </c>
      <c r="AG1492" s="27" t="s">
        <v>4748</v>
      </c>
      <c r="AH1492" s="25">
        <v>-0.1300446692390928</v>
      </c>
      <c r="AI1492" s="25">
        <v>-0.21523588795779566</v>
      </c>
      <c r="AJ1492" s="25" t="s">
        <v>4748</v>
      </c>
      <c r="AK1492" s="25">
        <v>-0.41525398633077643</v>
      </c>
      <c r="AL1492" s="25">
        <v>-0.57715401850470949</v>
      </c>
      <c r="AM1492" s="25" t="s">
        <v>4748</v>
      </c>
      <c r="AN1492" s="49">
        <v>13.972566929033569</v>
      </c>
      <c r="AO1492" s="49">
        <v>13.076410040930053</v>
      </c>
      <c r="AP1492" s="49" t="s">
        <v>4748</v>
      </c>
      <c r="AQ1492" s="49">
        <v>129.43151884993375</v>
      </c>
      <c r="AR1492" s="49">
        <v>94.539036665551251</v>
      </c>
      <c r="AS1492" s="49" t="s">
        <v>4748</v>
      </c>
      <c r="AT1492" s="28" t="s">
        <v>4748</v>
      </c>
      <c r="AU1492" s="28" t="s">
        <v>4748</v>
      </c>
      <c r="AV1492" s="28" t="s">
        <v>4748</v>
      </c>
    </row>
    <row r="1493" spans="1:48" x14ac:dyDescent="0.25">
      <c r="A1493" s="162">
        <v>1490</v>
      </c>
      <c r="B1493" s="3" t="s">
        <v>3913</v>
      </c>
      <c r="C1493" s="3" t="s">
        <v>1</v>
      </c>
      <c r="D1493" s="28">
        <v>1400</v>
      </c>
      <c r="E1493" s="25">
        <v>0</v>
      </c>
      <c r="F1493" s="25">
        <v>0</v>
      </c>
      <c r="G1493" s="25">
        <v>0</v>
      </c>
      <c r="H1493" s="28">
        <v>15461600000</v>
      </c>
      <c r="I1493" s="51">
        <v>11.043999999999999</v>
      </c>
      <c r="J1493" s="51">
        <v>92.782110000000003</v>
      </c>
      <c r="K1493" s="28">
        <v>40</v>
      </c>
      <c r="L1493" s="28">
        <v>54000</v>
      </c>
      <c r="M1493" s="51" t="s">
        <v>4942</v>
      </c>
      <c r="N1493" s="51" t="s">
        <v>4942</v>
      </c>
      <c r="O1493" s="51" t="s">
        <v>4942</v>
      </c>
      <c r="P1493" s="30" t="s">
        <v>4280</v>
      </c>
      <c r="Q1493" s="27" t="s">
        <v>4335</v>
      </c>
      <c r="R1493" s="30" t="s">
        <v>4336</v>
      </c>
      <c r="S1493" s="27" t="s">
        <v>4337</v>
      </c>
      <c r="T1493" s="30">
        <v>69424.975349</v>
      </c>
      <c r="U1493" s="27">
        <v>103.71338665007542</v>
      </c>
      <c r="V1493" s="30" t="s">
        <v>4339</v>
      </c>
      <c r="W1493" s="32" t="s">
        <v>4340</v>
      </c>
      <c r="X1493" s="30" t="s">
        <v>4341</v>
      </c>
      <c r="Y1493" s="32" t="s">
        <v>4342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4748</v>
      </c>
      <c r="AL1493" s="25" t="s">
        <v>4748</v>
      </c>
      <c r="AM1493" s="25" t="s">
        <v>4748</v>
      </c>
      <c r="AN1493" s="49">
        <v>-33.367390369374085</v>
      </c>
      <c r="AO1493" s="49">
        <v>-31.059920071288015</v>
      </c>
      <c r="AP1493" s="49">
        <v>-22.039016475099693</v>
      </c>
      <c r="AQ1493" s="49" t="s">
        <v>4748</v>
      </c>
      <c r="AR1493" s="49" t="s">
        <v>4748</v>
      </c>
      <c r="AS1493" s="49" t="s">
        <v>4748</v>
      </c>
      <c r="AT1493" s="28">
        <v>0</v>
      </c>
      <c r="AU1493" s="28">
        <v>0</v>
      </c>
      <c r="AV1493" s="28">
        <v>0</v>
      </c>
    </row>
    <row r="1494" spans="1:48" x14ac:dyDescent="0.25">
      <c r="A1494" s="162">
        <v>1491</v>
      </c>
      <c r="B1494" s="3" t="s">
        <v>313</v>
      </c>
      <c r="C1494" s="3" t="s">
        <v>1</v>
      </c>
      <c r="D1494" s="28">
        <v>18900</v>
      </c>
      <c r="E1494" s="25">
        <v>9.2485549999999996</v>
      </c>
      <c r="F1494" s="25">
        <v>10.204079999999999</v>
      </c>
      <c r="G1494" s="25">
        <v>11.17647</v>
      </c>
      <c r="H1494" s="28">
        <v>3897959549400</v>
      </c>
      <c r="I1494" s="51">
        <v>206.24119999999999</v>
      </c>
      <c r="J1494" s="51">
        <v>99.855810000000005</v>
      </c>
      <c r="K1494" s="28">
        <v>53134.5</v>
      </c>
      <c r="L1494" s="28">
        <v>962100000</v>
      </c>
      <c r="M1494" s="51">
        <v>17.452167116526439</v>
      </c>
      <c r="N1494" s="51">
        <v>1.3016589502054479</v>
      </c>
      <c r="O1494" s="51">
        <v>0.49507380000000001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9">
        <v>64.706038998157155</v>
      </c>
      <c r="AO1494" s="49">
        <v>59.516653947577367</v>
      </c>
      <c r="AP1494" s="49">
        <v>59.173554713458934</v>
      </c>
      <c r="AQ1494" s="49">
        <v>72.557936167507236</v>
      </c>
      <c r="AR1494" s="49">
        <v>107.14949446702646</v>
      </c>
      <c r="AS1494" s="49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62">
        <v>1492</v>
      </c>
      <c r="B1495" s="3" t="s">
        <v>314</v>
      </c>
      <c r="C1495" s="3" t="s">
        <v>1</v>
      </c>
      <c r="D1495" s="28">
        <v>29000</v>
      </c>
      <c r="E1495" s="25">
        <v>1.754386</v>
      </c>
      <c r="F1495" s="25">
        <v>0.69444439999999996</v>
      </c>
      <c r="G1495" s="25">
        <v>40.776699999999998</v>
      </c>
      <c r="H1495" s="28">
        <v>382799913000</v>
      </c>
      <c r="I1495" s="51">
        <v>13.2</v>
      </c>
      <c r="J1495" s="51">
        <v>39.076590000000003</v>
      </c>
      <c r="K1495" s="28">
        <v>629</v>
      </c>
      <c r="L1495" s="28">
        <v>17529000</v>
      </c>
      <c r="M1495" s="51">
        <v>17.688938630780726</v>
      </c>
      <c r="N1495" s="51">
        <v>1.8640813448791029</v>
      </c>
      <c r="O1495" s="51">
        <v>0.50923200000000002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9">
        <v>21.224886384425989</v>
      </c>
      <c r="AO1495" s="49">
        <v>20.127417841360394</v>
      </c>
      <c r="AP1495" s="49">
        <v>12.875364970309256</v>
      </c>
      <c r="AQ1495" s="49">
        <v>7.0871068046870862</v>
      </c>
      <c r="AR1495" s="49">
        <v>12.032123254600476</v>
      </c>
      <c r="AS1495" s="49">
        <v>67.099172786298482</v>
      </c>
      <c r="AT1495" s="28">
        <v>1500</v>
      </c>
      <c r="AU1495" s="28">
        <v>1500</v>
      </c>
      <c r="AV1495" s="28" t="s">
        <v>4748</v>
      </c>
    </row>
    <row r="1496" spans="1:48" x14ac:dyDescent="0.25">
      <c r="A1496" s="162">
        <v>1493</v>
      </c>
      <c r="B1496" s="3" t="s">
        <v>2065</v>
      </c>
      <c r="C1496" s="3" t="s">
        <v>694</v>
      </c>
      <c r="D1496" s="28">
        <v>10600</v>
      </c>
      <c r="E1496" s="25">
        <v>3.9215689999999999</v>
      </c>
      <c r="F1496" s="25">
        <v>-1.8518520000000001</v>
      </c>
      <c r="G1496" s="25">
        <v>-24.285710000000002</v>
      </c>
      <c r="H1496" s="28">
        <v>32329999999.999996</v>
      </c>
      <c r="I1496" s="51">
        <v>3.05</v>
      </c>
      <c r="J1496" s="51">
        <v>100</v>
      </c>
      <c r="K1496" s="28">
        <v>115</v>
      </c>
      <c r="L1496" s="28">
        <v>1258500</v>
      </c>
      <c r="M1496" s="51">
        <v>5.1117895151301127</v>
      </c>
      <c r="N1496" s="51">
        <v>0.68341114484224275</v>
      </c>
      <c r="O1496" s="51">
        <v>0.19181960000000001</v>
      </c>
      <c r="P1496" s="30" t="s">
        <v>4748</v>
      </c>
      <c r="Q1496" s="27" t="s">
        <v>2001</v>
      </c>
      <c r="R1496" s="30">
        <v>120115.281674</v>
      </c>
      <c r="S1496" s="27" t="s">
        <v>2001</v>
      </c>
      <c r="T1496" s="30">
        <v>127032.742294</v>
      </c>
      <c r="U1496" s="27">
        <v>5.7590179397609013E-2</v>
      </c>
      <c r="V1496" s="30" t="s">
        <v>4748</v>
      </c>
      <c r="W1496" s="32" t="s">
        <v>2001</v>
      </c>
      <c r="X1496" s="30">
        <v>9625.4523000000008</v>
      </c>
      <c r="Y1496" s="32" t="s">
        <v>2001</v>
      </c>
      <c r="Z1496" s="30">
        <v>4416.3478619999996</v>
      </c>
      <c r="AA1496" s="32">
        <v>-0.54118022464253457</v>
      </c>
      <c r="AB1496" s="30" t="s">
        <v>4748</v>
      </c>
      <c r="AC1496" s="27" t="s">
        <v>2001</v>
      </c>
      <c r="AD1496" s="30">
        <v>3156</v>
      </c>
      <c r="AE1496" s="27" t="s">
        <v>2001</v>
      </c>
      <c r="AF1496" s="30">
        <v>1303.18</v>
      </c>
      <c r="AG1496" s="27">
        <v>-0.58707858048162231</v>
      </c>
      <c r="AH1496" s="25" t="s">
        <v>4748</v>
      </c>
      <c r="AI1496" s="25" t="s">
        <v>4748</v>
      </c>
      <c r="AJ1496" s="25">
        <v>6.5556446456501831</v>
      </c>
      <c r="AK1496" s="25" t="s">
        <v>4748</v>
      </c>
      <c r="AL1496" s="25" t="s">
        <v>4748</v>
      </c>
      <c r="AM1496" s="25">
        <v>9.2920169632744187</v>
      </c>
      <c r="AN1496" s="49" t="s">
        <v>4748</v>
      </c>
      <c r="AO1496" s="49">
        <v>15.465162621369387</v>
      </c>
      <c r="AP1496" s="49">
        <v>11.435838033299028</v>
      </c>
      <c r="AQ1496" s="49" t="s">
        <v>4748</v>
      </c>
      <c r="AR1496" s="49">
        <v>10.96504468269336</v>
      </c>
      <c r="AS1496" s="49">
        <v>6.6010495376315594</v>
      </c>
      <c r="AT1496" s="28" t="s">
        <v>4748</v>
      </c>
      <c r="AU1496" s="28">
        <v>1200</v>
      </c>
      <c r="AV1496" s="28" t="s">
        <v>4748</v>
      </c>
    </row>
    <row r="1497" spans="1:48" x14ac:dyDescent="0.25">
      <c r="A1497" s="162">
        <v>1494</v>
      </c>
      <c r="B1497" s="3" t="s">
        <v>3915</v>
      </c>
      <c r="C1497" s="3" t="s">
        <v>1</v>
      </c>
      <c r="D1497" s="28">
        <v>37400</v>
      </c>
      <c r="E1497" s="25">
        <v>-0.26666669999999998</v>
      </c>
      <c r="F1497" s="25">
        <v>-6.5</v>
      </c>
      <c r="G1497" s="25">
        <v>-19.569890000000001</v>
      </c>
      <c r="H1497" s="28">
        <v>3026194820000</v>
      </c>
      <c r="I1497" s="51">
        <v>80.914299999999997</v>
      </c>
      <c r="J1497" s="51">
        <v>7.2759650000000002</v>
      </c>
      <c r="K1497" s="28">
        <v>560.04999999999995</v>
      </c>
      <c r="L1497" s="28">
        <v>20699500</v>
      </c>
      <c r="M1497" s="51">
        <v>34.855545200372788</v>
      </c>
      <c r="N1497" s="51">
        <v>3.1617589330905327</v>
      </c>
      <c r="O1497" s="51">
        <v>0.53214269999999997</v>
      </c>
      <c r="P1497" s="30" t="s">
        <v>4748</v>
      </c>
      <c r="Q1497" s="27" t="s">
        <v>4343</v>
      </c>
      <c r="R1497" s="30" t="s">
        <v>4344</v>
      </c>
      <c r="S1497" s="27" t="s">
        <v>4748</v>
      </c>
      <c r="T1497" s="30">
        <v>3878106.517554</v>
      </c>
      <c r="U1497" s="27">
        <v>10566.047731754768</v>
      </c>
      <c r="V1497" s="30" t="s">
        <v>4308</v>
      </c>
      <c r="W1497" s="32" t="s">
        <v>4308</v>
      </c>
      <c r="X1497" s="30" t="s">
        <v>4748</v>
      </c>
      <c r="Y1497" s="32" t="s">
        <v>4748</v>
      </c>
      <c r="Z1497" s="30">
        <v>129627.915028</v>
      </c>
      <c r="AA1497" s="32" t="s">
        <v>4748</v>
      </c>
      <c r="AB1497" s="30" t="s">
        <v>4748</v>
      </c>
      <c r="AC1497" s="27" t="s">
        <v>2001</v>
      </c>
      <c r="AD1497" s="30">
        <v>1443.844803</v>
      </c>
      <c r="AE1497" s="27" t="s">
        <v>2001</v>
      </c>
      <c r="AF1497" s="30">
        <v>1073</v>
      </c>
      <c r="AG1497" s="27">
        <v>-0.25684533561326256</v>
      </c>
      <c r="AH1497" s="25" t="s">
        <v>4748</v>
      </c>
      <c r="AI1497" s="25">
        <v>7.8770848136908986</v>
      </c>
      <c r="AJ1497" s="25">
        <v>7.9438036377539474</v>
      </c>
      <c r="AK1497" s="25" t="s">
        <v>4748</v>
      </c>
      <c r="AL1497" s="25">
        <v>13.242139327969701</v>
      </c>
      <c r="AM1497" s="25">
        <v>9.5404907835535369</v>
      </c>
      <c r="AN1497" s="49">
        <v>21.54182084132017</v>
      </c>
      <c r="AO1497" s="49">
        <v>20.971251836767969</v>
      </c>
      <c r="AP1497" s="49">
        <v>25.068069271964333</v>
      </c>
      <c r="AQ1497" s="49">
        <v>11.990769352682776</v>
      </c>
      <c r="AR1497" s="49">
        <v>26.323624747886925</v>
      </c>
      <c r="AS1497" s="49">
        <v>24.603050378761537</v>
      </c>
      <c r="AT1497" s="28" t="s">
        <v>4748</v>
      </c>
      <c r="AU1497" s="28">
        <v>0</v>
      </c>
      <c r="AV1497" s="28" t="s">
        <v>4748</v>
      </c>
    </row>
    <row r="1498" spans="1:48" x14ac:dyDescent="0.25">
      <c r="A1498" s="162">
        <v>1495</v>
      </c>
      <c r="B1498" s="3" t="s">
        <v>3917</v>
      </c>
      <c r="C1498" s="3" t="s">
        <v>1</v>
      </c>
      <c r="D1498" s="28" t="s">
        <v>4942</v>
      </c>
      <c r="E1498" s="25" t="s">
        <v>4942</v>
      </c>
      <c r="F1498" s="25" t="s">
        <v>4942</v>
      </c>
      <c r="G1498" s="25" t="s">
        <v>4942</v>
      </c>
      <c r="H1498" s="28" t="s">
        <v>4942</v>
      </c>
      <c r="I1498" s="51">
        <v>32.915799999999997</v>
      </c>
      <c r="J1498" s="51">
        <v>64.223659999999995</v>
      </c>
      <c r="K1498" s="28" t="s">
        <v>4942</v>
      </c>
      <c r="L1498" s="28" t="s">
        <v>4942</v>
      </c>
      <c r="M1498" s="51" t="s">
        <v>4942</v>
      </c>
      <c r="N1498" s="51" t="s">
        <v>4942</v>
      </c>
      <c r="O1498" s="51" t="s">
        <v>4942</v>
      </c>
      <c r="P1498" s="30" t="s">
        <v>4748</v>
      </c>
      <c r="Q1498" s="27" t="s">
        <v>4748</v>
      </c>
      <c r="R1498" s="30" t="s">
        <v>4748</v>
      </c>
      <c r="S1498" s="27" t="s">
        <v>4282</v>
      </c>
      <c r="T1498" s="30" t="s">
        <v>4748</v>
      </c>
      <c r="U1498" s="27" t="s">
        <v>4748</v>
      </c>
      <c r="V1498" s="30" t="s">
        <v>4748</v>
      </c>
      <c r="W1498" s="32" t="s">
        <v>4748</v>
      </c>
      <c r="X1498" s="30" t="s">
        <v>4313</v>
      </c>
      <c r="Y1498" s="32" t="s">
        <v>4748</v>
      </c>
      <c r="Z1498" s="30" t="s">
        <v>4748</v>
      </c>
      <c r="AA1498" s="32" t="s">
        <v>4748</v>
      </c>
      <c r="AB1498" s="30" t="s">
        <v>4748</v>
      </c>
      <c r="AC1498" s="27" t="s">
        <v>2001</v>
      </c>
      <c r="AD1498" s="30" t="s">
        <v>4748</v>
      </c>
      <c r="AE1498" s="27" t="s">
        <v>2001</v>
      </c>
      <c r="AF1498" s="30" t="s">
        <v>4748</v>
      </c>
      <c r="AG1498" s="27" t="s">
        <v>4748</v>
      </c>
      <c r="AH1498" s="25" t="s">
        <v>4748</v>
      </c>
      <c r="AI1498" s="25" t="s">
        <v>4748</v>
      </c>
      <c r="AJ1498" s="25" t="s">
        <v>4748</v>
      </c>
      <c r="AK1498" s="25" t="s">
        <v>4748</v>
      </c>
      <c r="AL1498" s="25" t="s">
        <v>4748</v>
      </c>
      <c r="AM1498" s="25" t="s">
        <v>4748</v>
      </c>
      <c r="AN1498" s="49" t="s">
        <v>4748</v>
      </c>
      <c r="AO1498" s="49" t="s">
        <v>4748</v>
      </c>
      <c r="AP1498" s="49" t="s">
        <v>4748</v>
      </c>
      <c r="AQ1498" s="49" t="s">
        <v>4748</v>
      </c>
      <c r="AR1498" s="49" t="s">
        <v>4748</v>
      </c>
      <c r="AS1498" s="49" t="s">
        <v>4748</v>
      </c>
      <c r="AT1498" s="28" t="s">
        <v>4748</v>
      </c>
      <c r="AU1498" s="28" t="s">
        <v>4748</v>
      </c>
      <c r="AV1498" s="28" t="s">
        <v>4748</v>
      </c>
    </row>
    <row r="1499" spans="1:48" x14ac:dyDescent="0.25">
      <c r="A1499" s="162">
        <v>1496</v>
      </c>
      <c r="B1499" s="3" t="s">
        <v>3919</v>
      </c>
      <c r="C1499" s="3" t="s">
        <v>1</v>
      </c>
      <c r="D1499" s="28">
        <v>700</v>
      </c>
      <c r="E1499" s="25">
        <v>0</v>
      </c>
      <c r="F1499" s="25">
        <v>-12.5</v>
      </c>
      <c r="G1499" s="25">
        <v>-12.5</v>
      </c>
      <c r="H1499" s="28">
        <v>42699535899.999992</v>
      </c>
      <c r="I1499" s="51">
        <v>60.999339999999997</v>
      </c>
      <c r="J1499" s="51">
        <v>35.256279999999997</v>
      </c>
      <c r="K1499" s="28">
        <v>2645</v>
      </c>
      <c r="L1499" s="28">
        <v>1855000</v>
      </c>
      <c r="M1499" s="51" t="s">
        <v>4942</v>
      </c>
      <c r="N1499" s="51" t="s">
        <v>4942</v>
      </c>
      <c r="O1499" s="51" t="s">
        <v>4942</v>
      </c>
      <c r="P1499" s="30" t="s">
        <v>4349</v>
      </c>
      <c r="Q1499" s="27" t="s">
        <v>4350</v>
      </c>
      <c r="R1499" s="30" t="s">
        <v>4351</v>
      </c>
      <c r="S1499" s="27" t="s">
        <v>4266</v>
      </c>
      <c r="T1499" s="30">
        <v>593251.67385300004</v>
      </c>
      <c r="U1499" s="27">
        <v>999.42440784654309</v>
      </c>
      <c r="V1499" s="30" t="s">
        <v>4353</v>
      </c>
      <c r="W1499" s="32" t="s">
        <v>4354</v>
      </c>
      <c r="X1499" s="30" t="s">
        <v>4355</v>
      </c>
      <c r="Y1499" s="32" t="s">
        <v>4356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4748</v>
      </c>
      <c r="AL1499" s="25" t="s">
        <v>4748</v>
      </c>
      <c r="AM1499" s="25" t="s">
        <v>4748</v>
      </c>
      <c r="AN1499" s="49">
        <v>-15.949163901618913</v>
      </c>
      <c r="AO1499" s="49">
        <v>-26.936691499516741</v>
      </c>
      <c r="AP1499" s="49">
        <v>-20.659396206334058</v>
      </c>
      <c r="AQ1499" s="49" t="s">
        <v>4748</v>
      </c>
      <c r="AR1499" s="49" t="s">
        <v>4748</v>
      </c>
      <c r="AS1499" s="49" t="s">
        <v>4748</v>
      </c>
      <c r="AT1499" s="28">
        <v>0</v>
      </c>
      <c r="AU1499" s="28">
        <v>0</v>
      </c>
      <c r="AV1499" s="28">
        <v>0</v>
      </c>
    </row>
    <row r="1500" spans="1:48" x14ac:dyDescent="0.25">
      <c r="A1500" s="162">
        <v>1497</v>
      </c>
      <c r="B1500" s="3" t="s">
        <v>315</v>
      </c>
      <c r="C1500" s="3" t="s">
        <v>1</v>
      </c>
      <c r="D1500" s="28">
        <v>16450</v>
      </c>
      <c r="E1500" s="25">
        <v>-2.9498530000000001</v>
      </c>
      <c r="F1500" s="25">
        <v>2.8125</v>
      </c>
      <c r="G1500" s="25">
        <v>-7.8431369999999996</v>
      </c>
      <c r="H1500" s="28">
        <v>177734354000</v>
      </c>
      <c r="I1500" s="51">
        <v>10.80452</v>
      </c>
      <c r="J1500" s="51">
        <v>24.295339999999999</v>
      </c>
      <c r="K1500" s="28">
        <v>1536</v>
      </c>
      <c r="L1500" s="28">
        <v>24874980</v>
      </c>
      <c r="M1500" s="51">
        <v>9.3480796757618165</v>
      </c>
      <c r="N1500" s="51">
        <v>0.85811806178467165</v>
      </c>
      <c r="O1500" s="51">
        <v>0.50751550000000001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9">
        <v>19.769081458360873</v>
      </c>
      <c r="AO1500" s="49">
        <v>8.6686909261432081</v>
      </c>
      <c r="AP1500" s="49">
        <v>10.274677465930482</v>
      </c>
      <c r="AQ1500" s="49">
        <v>9.613066854820266</v>
      </c>
      <c r="AR1500" s="49">
        <v>5.593954621258808</v>
      </c>
      <c r="AS1500" s="49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62">
        <v>1498</v>
      </c>
      <c r="B1501" s="3" t="s">
        <v>674</v>
      </c>
      <c r="C1501" s="3" t="s">
        <v>694</v>
      </c>
      <c r="D1501" s="28">
        <v>7400</v>
      </c>
      <c r="E1501" s="25">
        <v>-3.8961039999999998</v>
      </c>
      <c r="F1501" s="25">
        <v>-25.25253</v>
      </c>
      <c r="G1501" s="25">
        <v>-18.681319999999999</v>
      </c>
      <c r="H1501" s="28">
        <v>33515658200.000004</v>
      </c>
      <c r="I1501" s="51">
        <v>4.5291399999999999</v>
      </c>
      <c r="J1501" s="51">
        <v>50.76314</v>
      </c>
      <c r="K1501" s="28">
        <v>1135</v>
      </c>
      <c r="L1501" s="28">
        <v>8445500</v>
      </c>
      <c r="M1501" s="51">
        <v>4.066146819246871</v>
      </c>
      <c r="N1501" s="51">
        <v>0.45724413352362547</v>
      </c>
      <c r="O1501" s="51">
        <v>0.30807899999999999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9">
        <v>29.97274715435211</v>
      </c>
      <c r="AO1501" s="49">
        <v>13.158924313349353</v>
      </c>
      <c r="AP1501" s="49">
        <v>11.467274276880158</v>
      </c>
      <c r="AQ1501" s="49">
        <v>14.18386329028252</v>
      </c>
      <c r="AR1501" s="49">
        <v>46.099591918871987</v>
      </c>
      <c r="AS1501" s="49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62">
        <v>1499</v>
      </c>
      <c r="B1502" s="3" t="s">
        <v>675</v>
      </c>
      <c r="C1502" s="3" t="s">
        <v>694</v>
      </c>
      <c r="D1502" s="6">
        <v>9500</v>
      </c>
      <c r="E1502" s="171">
        <v>0</v>
      </c>
      <c r="F1502" s="171">
        <v>0</v>
      </c>
      <c r="G1502" s="171">
        <v>-26.923079999999999</v>
      </c>
      <c r="H1502" s="6">
        <v>47500000000</v>
      </c>
      <c r="I1502" s="154">
        <v>5</v>
      </c>
      <c r="J1502" s="154">
        <v>13.9284</v>
      </c>
      <c r="K1502" s="6">
        <v>90</v>
      </c>
      <c r="L1502" s="6">
        <v>855000</v>
      </c>
      <c r="M1502" s="154" t="s">
        <v>4942</v>
      </c>
      <c r="N1502" s="154">
        <v>0.63533849477055626</v>
      </c>
      <c r="O1502" s="154" t="s">
        <v>4942</v>
      </c>
      <c r="P1502" s="172">
        <v>519697.65308000002</v>
      </c>
      <c r="Q1502" s="168">
        <v>-7.6879328589518958E-2</v>
      </c>
      <c r="R1502" s="172">
        <v>230510.39795799999</v>
      </c>
      <c r="S1502" s="168">
        <v>-0.55645287872309046</v>
      </c>
      <c r="T1502" s="172">
        <v>444907.70831199997</v>
      </c>
      <c r="U1502" s="168">
        <v>0.93009821792535419</v>
      </c>
      <c r="V1502" s="172">
        <v>14911.921977</v>
      </c>
      <c r="W1502" s="173">
        <v>2.2698819692795968E-2</v>
      </c>
      <c r="X1502" s="172">
        <v>6177.5618860000004</v>
      </c>
      <c r="Y1502" s="173">
        <v>-0.5857300021064884</v>
      </c>
      <c r="Z1502" s="172">
        <v>4776.3229179999998</v>
      </c>
      <c r="AA1502" s="173">
        <v>-0.22682718422871345</v>
      </c>
      <c r="AB1502" s="172">
        <v>2654</v>
      </c>
      <c r="AC1502" s="168">
        <v>-8.984910836762694E-2</v>
      </c>
      <c r="AD1502" s="172">
        <v>1063</v>
      </c>
      <c r="AE1502" s="168">
        <v>-0.59947249434815375</v>
      </c>
      <c r="AF1502" s="172">
        <v>913.21658000000002</v>
      </c>
      <c r="AG1502" s="168">
        <v>-0.14090632173095011</v>
      </c>
      <c r="AH1502" s="171">
        <v>14.270569926633382</v>
      </c>
      <c r="AI1502" s="171">
        <v>5.7031298945991598</v>
      </c>
      <c r="AJ1502" s="171">
        <v>4.4762886885383768</v>
      </c>
      <c r="AK1502" s="171">
        <v>15.046173170624444</v>
      </c>
      <c r="AL1502" s="171">
        <v>6.1132418791008458</v>
      </c>
      <c r="AM1502" s="171">
        <v>5.3937213420813679</v>
      </c>
      <c r="AN1502" s="170">
        <v>4.3597413318532396</v>
      </c>
      <c r="AO1502" s="170">
        <v>6.1016232840666369</v>
      </c>
      <c r="AP1502" s="170">
        <v>3.3119538135011783</v>
      </c>
      <c r="AQ1502" s="170">
        <v>0</v>
      </c>
      <c r="AR1502" s="170">
        <v>4.7646363663822608</v>
      </c>
      <c r="AS1502" s="170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62">
        <v>1500</v>
      </c>
      <c r="B1503" s="3" t="s">
        <v>2066</v>
      </c>
      <c r="C1503" s="3" t="s">
        <v>694</v>
      </c>
      <c r="D1503" s="28">
        <v>7700</v>
      </c>
      <c r="E1503" s="25">
        <v>-3.75</v>
      </c>
      <c r="F1503" s="25">
        <v>97.435900000000004</v>
      </c>
      <c r="G1503" s="25">
        <v>28.33333</v>
      </c>
      <c r="H1503" s="28">
        <v>87780000000</v>
      </c>
      <c r="I1503" s="51">
        <v>11.4</v>
      </c>
      <c r="J1503" s="51">
        <v>84.818420000000003</v>
      </c>
      <c r="K1503" s="28">
        <v>6550</v>
      </c>
      <c r="L1503" s="28">
        <v>52292500</v>
      </c>
      <c r="M1503" s="51" t="s">
        <v>4942</v>
      </c>
      <c r="N1503" s="51">
        <v>0.83624848006994446</v>
      </c>
      <c r="O1503" s="51" t="s">
        <v>4942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9">
        <v>8.1417935342915744</v>
      </c>
      <c r="AO1503" s="49">
        <v>4.2665239901890644</v>
      </c>
      <c r="AP1503" s="49">
        <v>3.4135319698822775</v>
      </c>
      <c r="AQ1503" s="49">
        <v>1.0668935296812585</v>
      </c>
      <c r="AR1503" s="49">
        <v>0.73193941950735009</v>
      </c>
      <c r="AS1503" s="49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62">
        <v>1501</v>
      </c>
      <c r="B1504" s="3" t="s">
        <v>676</v>
      </c>
      <c r="C1504" s="3" t="s">
        <v>694</v>
      </c>
      <c r="D1504" s="28" t="s">
        <v>4942</v>
      </c>
      <c r="E1504" s="25" t="s">
        <v>4942</v>
      </c>
      <c r="F1504" s="25" t="s">
        <v>4942</v>
      </c>
      <c r="G1504" s="25" t="s">
        <v>4942</v>
      </c>
      <c r="H1504" s="28" t="s">
        <v>4942</v>
      </c>
      <c r="I1504" s="51">
        <v>5.05999</v>
      </c>
      <c r="J1504" s="51">
        <v>60.799430000000001</v>
      </c>
      <c r="K1504" s="28">
        <v>0</v>
      </c>
      <c r="L1504" s="28" t="s">
        <v>4942</v>
      </c>
      <c r="M1504" s="51" t="s">
        <v>4942</v>
      </c>
      <c r="N1504" s="51" t="s">
        <v>4942</v>
      </c>
      <c r="O1504" s="51" t="s">
        <v>4942</v>
      </c>
      <c r="P1504" s="30">
        <v>76139.440566000005</v>
      </c>
      <c r="Q1504" s="27" t="s">
        <v>2001</v>
      </c>
      <c r="R1504" s="30">
        <v>83385.396911000003</v>
      </c>
      <c r="S1504" s="27">
        <v>9.5166923885118049E-2</v>
      </c>
      <c r="T1504" s="30">
        <v>79780.575710999998</v>
      </c>
      <c r="U1504" s="27">
        <v>-4.3230845370293682E-2</v>
      </c>
      <c r="V1504" s="30">
        <v>1903.321177</v>
      </c>
      <c r="W1504" s="32" t="s">
        <v>2001</v>
      </c>
      <c r="X1504" s="30">
        <v>2805.355869</v>
      </c>
      <c r="Y1504" s="32">
        <v>0.4739266829478459</v>
      </c>
      <c r="Z1504" s="30">
        <v>2700.8957620000001</v>
      </c>
      <c r="AA1504" s="32">
        <v>-3.7235955749612554E-2</v>
      </c>
      <c r="AB1504" s="30">
        <v>422.89049</v>
      </c>
      <c r="AC1504" s="27" t="s">
        <v>2001</v>
      </c>
      <c r="AD1504" s="30">
        <v>623.23892028597095</v>
      </c>
      <c r="AE1504" s="27">
        <v>0.47375960212765955</v>
      </c>
      <c r="AF1504" s="30">
        <v>666.67</v>
      </c>
      <c r="AG1504" s="27">
        <v>6.9686083940490778E-2</v>
      </c>
      <c r="AH1504" s="25" t="s">
        <v>4748</v>
      </c>
      <c r="AI1504" s="25">
        <v>2.468863853800408</v>
      </c>
      <c r="AJ1504" s="25">
        <v>2.1355560534767095</v>
      </c>
      <c r="AK1504" s="25" t="s">
        <v>4748</v>
      </c>
      <c r="AL1504" s="25">
        <v>9.0592267870727294</v>
      </c>
      <c r="AM1504" s="25">
        <v>8.6159238619095007</v>
      </c>
      <c r="AN1504" s="49">
        <v>24.047489982709624</v>
      </c>
      <c r="AO1504" s="49">
        <v>20.760477100656882</v>
      </c>
      <c r="AP1504" s="49">
        <v>22.70720226891294</v>
      </c>
      <c r="AQ1504" s="49">
        <v>166.74774844784756</v>
      </c>
      <c r="AR1504" s="49">
        <v>206.88230460848263</v>
      </c>
      <c r="AS1504" s="49">
        <v>202.98773340674398</v>
      </c>
      <c r="AT1504" s="28">
        <v>359.90679999999998</v>
      </c>
      <c r="AU1504" s="28">
        <v>479.87597327120005</v>
      </c>
      <c r="AV1504" s="28">
        <v>600</v>
      </c>
    </row>
    <row r="1505" spans="1:48" x14ac:dyDescent="0.25">
      <c r="A1505" s="162">
        <v>1502</v>
      </c>
      <c r="B1505" s="3" t="s">
        <v>316</v>
      </c>
      <c r="C1505" s="3" t="s">
        <v>694</v>
      </c>
      <c r="D1505" s="28">
        <v>8500</v>
      </c>
      <c r="E1505" s="25">
        <v>-5.5555560000000002</v>
      </c>
      <c r="F1505" s="25">
        <v>5.5900619999999996</v>
      </c>
      <c r="G1505" s="25">
        <v>-7.4074070000000001</v>
      </c>
      <c r="H1505" s="28">
        <v>670366661000</v>
      </c>
      <c r="I1505" s="51">
        <v>78.866669999999999</v>
      </c>
      <c r="J1505" s="51">
        <v>45.21904</v>
      </c>
      <c r="K1505" s="28">
        <v>15968.5</v>
      </c>
      <c r="L1505" s="28">
        <v>139800000</v>
      </c>
      <c r="M1505" s="51">
        <v>7.0221483424657105</v>
      </c>
      <c r="N1505" s="51">
        <v>0.57668654939958497</v>
      </c>
      <c r="O1505" s="51">
        <v>0.57097430000000005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9">
        <v>14.619626128261354</v>
      </c>
      <c r="AO1505" s="49">
        <v>19.729789158746069</v>
      </c>
      <c r="AP1505" s="49">
        <v>17.329532994591222</v>
      </c>
      <c r="AQ1505" s="49">
        <v>66.201515710091257</v>
      </c>
      <c r="AR1505" s="49">
        <v>67.651373575832423</v>
      </c>
      <c r="AS1505" s="49">
        <v>56.307001955441827</v>
      </c>
      <c r="AT1505" s="28">
        <v>900</v>
      </c>
      <c r="AU1505" s="28">
        <v>800</v>
      </c>
      <c r="AV1505" s="28" t="s">
        <v>4748</v>
      </c>
    </row>
    <row r="1506" spans="1:48" x14ac:dyDescent="0.25">
      <c r="A1506" s="162">
        <v>1503</v>
      </c>
      <c r="B1506" s="3" t="s">
        <v>677</v>
      </c>
      <c r="C1506" s="3" t="s">
        <v>694</v>
      </c>
      <c r="D1506" s="6">
        <v>21000</v>
      </c>
      <c r="E1506" s="171">
        <v>2.4390239999999999</v>
      </c>
      <c r="F1506" s="171">
        <v>44.827590000000001</v>
      </c>
      <c r="G1506" s="171">
        <v>40</v>
      </c>
      <c r="H1506" s="6">
        <v>42000000000</v>
      </c>
      <c r="I1506" s="154">
        <v>2</v>
      </c>
      <c r="J1506" s="154">
        <v>65.444789999999998</v>
      </c>
      <c r="K1506" s="6">
        <v>45</v>
      </c>
      <c r="L1506" s="6">
        <v>876000</v>
      </c>
      <c r="M1506" s="154" t="s">
        <v>4942</v>
      </c>
      <c r="N1506" s="154">
        <v>0.89745536435498119</v>
      </c>
      <c r="O1506" s="154" t="s">
        <v>4942</v>
      </c>
      <c r="P1506" s="172">
        <v>50571.033970999997</v>
      </c>
      <c r="Q1506" s="168">
        <v>-5.1079849217762319E-2</v>
      </c>
      <c r="R1506" s="172">
        <v>58097.846033000002</v>
      </c>
      <c r="S1506" s="168">
        <v>0.14883642810855435</v>
      </c>
      <c r="T1506" s="172">
        <v>47305.943238</v>
      </c>
      <c r="U1506" s="168">
        <v>-0.18575392259585874</v>
      </c>
      <c r="V1506" s="172">
        <v>112.030624</v>
      </c>
      <c r="W1506" s="173">
        <v>-0.84698444161137398</v>
      </c>
      <c r="X1506" s="172">
        <v>723.422867</v>
      </c>
      <c r="Y1506" s="173">
        <v>5.4573671124066934</v>
      </c>
      <c r="Z1506" s="172">
        <v>2205.590858</v>
      </c>
      <c r="AA1506" s="173">
        <v>2.0488265696472654</v>
      </c>
      <c r="AB1506" s="172">
        <v>56</v>
      </c>
      <c r="AC1506" s="168">
        <v>-0.84699453551912574</v>
      </c>
      <c r="AD1506" s="172">
        <v>362</v>
      </c>
      <c r="AE1506" s="168">
        <v>5.4642857142857144</v>
      </c>
      <c r="AF1506" s="172">
        <v>1103</v>
      </c>
      <c r="AG1506" s="168">
        <v>2.0469613259668509</v>
      </c>
      <c r="AH1506" s="171">
        <v>0.17981904651541875</v>
      </c>
      <c r="AI1506" s="171">
        <v>1.2683322045056353</v>
      </c>
      <c r="AJ1506" s="171">
        <v>3.807261833669398</v>
      </c>
      <c r="AK1506" s="171">
        <v>0.24644517244415604</v>
      </c>
      <c r="AL1506" s="171">
        <v>1.5768965954555454</v>
      </c>
      <c r="AM1506" s="171">
        <v>4.6589568061726458</v>
      </c>
      <c r="AN1506" s="170">
        <v>13.760600414044466</v>
      </c>
      <c r="AO1506" s="170">
        <v>16.657581813795641</v>
      </c>
      <c r="AP1506" s="170">
        <v>14.503532791813479</v>
      </c>
      <c r="AQ1506" s="170">
        <v>15.108710451272431</v>
      </c>
      <c r="AR1506" s="170">
        <v>5.6814644929830909</v>
      </c>
      <c r="AS1506" s="170">
        <v>2.2179913722642937</v>
      </c>
      <c r="AT1506" s="6">
        <v>0</v>
      </c>
      <c r="AU1506" s="6">
        <v>0</v>
      </c>
      <c r="AV1506" s="6" t="s">
        <v>4748</v>
      </c>
    </row>
    <row r="1507" spans="1:48" x14ac:dyDescent="0.25">
      <c r="A1507" s="162">
        <v>1504</v>
      </c>
      <c r="B1507" s="3" t="s">
        <v>678</v>
      </c>
      <c r="C1507" s="3" t="s">
        <v>694</v>
      </c>
      <c r="D1507" s="28">
        <v>8900</v>
      </c>
      <c r="E1507" s="25">
        <v>-11</v>
      </c>
      <c r="F1507" s="25">
        <v>-9.1836730000000006</v>
      </c>
      <c r="G1507" s="25">
        <v>-34.074069999999999</v>
      </c>
      <c r="H1507" s="28">
        <v>277678442500</v>
      </c>
      <c r="I1507" s="51">
        <v>31.199829999999999</v>
      </c>
      <c r="J1507" s="51">
        <v>36.521050000000002</v>
      </c>
      <c r="K1507" s="28">
        <v>1225</v>
      </c>
      <c r="L1507" s="28">
        <v>11062500</v>
      </c>
      <c r="M1507" s="51">
        <v>10.462102202647152</v>
      </c>
      <c r="N1507" s="51">
        <v>0.62713795856431698</v>
      </c>
      <c r="O1507" s="51">
        <v>0.5237252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9">
        <v>10.958049781739287</v>
      </c>
      <c r="AO1507" s="49">
        <v>10.610611772731094</v>
      </c>
      <c r="AP1507" s="49">
        <v>8.3914170929508707</v>
      </c>
      <c r="AQ1507" s="49">
        <v>116.34476148917574</v>
      </c>
      <c r="AR1507" s="49">
        <v>165.97599606836445</v>
      </c>
      <c r="AS1507" s="49">
        <v>187.66003206100515</v>
      </c>
      <c r="AT1507" s="28">
        <v>875</v>
      </c>
      <c r="AU1507" s="28">
        <v>1500</v>
      </c>
      <c r="AV1507" s="28" t="s">
        <v>4748</v>
      </c>
    </row>
    <row r="1508" spans="1:48" x14ac:dyDescent="0.25">
      <c r="A1508" s="162">
        <v>1505</v>
      </c>
      <c r="B1508" s="3" t="s">
        <v>679</v>
      </c>
      <c r="C1508" s="3" t="s">
        <v>694</v>
      </c>
      <c r="D1508" s="6">
        <v>10000</v>
      </c>
      <c r="E1508" s="171">
        <v>-8.2568809999999999</v>
      </c>
      <c r="F1508" s="171">
        <v>-24.242419999999999</v>
      </c>
      <c r="G1508" s="171">
        <v>-17.355370000000001</v>
      </c>
      <c r="H1508" s="6">
        <v>40490060000.000008</v>
      </c>
      <c r="I1508" s="154">
        <v>4.0489999999999995</v>
      </c>
      <c r="J1508" s="154">
        <v>26.754149999999999</v>
      </c>
      <c r="K1508" s="6">
        <v>140</v>
      </c>
      <c r="L1508" s="6">
        <v>1522000</v>
      </c>
      <c r="M1508" s="154">
        <v>20.456140554649064</v>
      </c>
      <c r="N1508" s="154">
        <v>0.66236287829040241</v>
      </c>
      <c r="O1508" s="154" t="s">
        <v>4942</v>
      </c>
      <c r="P1508" s="172">
        <v>206466.84457399999</v>
      </c>
      <c r="Q1508" s="168">
        <v>-0.11715040054306858</v>
      </c>
      <c r="R1508" s="172">
        <v>213587.99524300001</v>
      </c>
      <c r="S1508" s="168">
        <v>3.4490528896748529E-2</v>
      </c>
      <c r="T1508" s="172">
        <v>208427.532855</v>
      </c>
      <c r="U1508" s="168">
        <v>-2.4160825996465456E-2</v>
      </c>
      <c r="V1508" s="172">
        <v>5836.8052209999996</v>
      </c>
      <c r="W1508" s="173">
        <v>-0.33632768770731991</v>
      </c>
      <c r="X1508" s="172">
        <v>6296.2169690000001</v>
      </c>
      <c r="Y1508" s="173">
        <v>7.8709453306254229E-2</v>
      </c>
      <c r="Z1508" s="172">
        <v>5112.0193380000001</v>
      </c>
      <c r="AA1508" s="173">
        <v>-0.18808081691442741</v>
      </c>
      <c r="AB1508" s="172">
        <v>1229</v>
      </c>
      <c r="AC1508" s="168">
        <v>-0.43416206261510126</v>
      </c>
      <c r="AD1508" s="172">
        <v>1216</v>
      </c>
      <c r="AE1508" s="168">
        <v>-1.057770545158665E-2</v>
      </c>
      <c r="AF1508" s="172">
        <v>858</v>
      </c>
      <c r="AG1508" s="168">
        <v>-0.29440789473684209</v>
      </c>
      <c r="AH1508" s="171">
        <v>3.3262787091682773</v>
      </c>
      <c r="AI1508" s="171">
        <v>3.4020403688686986</v>
      </c>
      <c r="AJ1508" s="171">
        <v>2.6822494157059227</v>
      </c>
      <c r="AK1508" s="171">
        <v>7.5891093666562233</v>
      </c>
      <c r="AL1508" s="171">
        <v>7.5952386087232844</v>
      </c>
      <c r="AM1508" s="171">
        <v>5.4173313108533394</v>
      </c>
      <c r="AN1508" s="170">
        <v>10.126995602679445</v>
      </c>
      <c r="AO1508" s="170">
        <v>9.892874397720874</v>
      </c>
      <c r="AP1508" s="170">
        <v>10.675005741913546</v>
      </c>
      <c r="AQ1508" s="170">
        <v>116.84738060243021</v>
      </c>
      <c r="AR1508" s="170">
        <v>117.93022155338097</v>
      </c>
      <c r="AS1508" s="170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62">
        <v>1506</v>
      </c>
      <c r="B1509" s="3" t="s">
        <v>680</v>
      </c>
      <c r="C1509" s="3" t="s">
        <v>694</v>
      </c>
      <c r="D1509" s="28">
        <v>181000</v>
      </c>
      <c r="E1509" s="25">
        <v>19.47195</v>
      </c>
      <c r="F1509" s="25">
        <v>39.23077</v>
      </c>
      <c r="G1509" s="25">
        <v>22.2973</v>
      </c>
      <c r="H1509" s="28">
        <v>452500000000</v>
      </c>
      <c r="I1509" s="51">
        <v>2.5</v>
      </c>
      <c r="J1509" s="51">
        <v>38.835999999999999</v>
      </c>
      <c r="K1509" s="28">
        <v>1874.7</v>
      </c>
      <c r="L1509" s="28">
        <v>316768000</v>
      </c>
      <c r="M1509" s="51">
        <v>9.5897169849207096</v>
      </c>
      <c r="N1509" s="51">
        <v>1.4865665971120152</v>
      </c>
      <c r="O1509" s="51">
        <v>0.51619630000000005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9">
        <v>57.882669193331381</v>
      </c>
      <c r="AO1509" s="49">
        <v>58.236425806357175</v>
      </c>
      <c r="AP1509" s="49">
        <v>57.25437268935805</v>
      </c>
      <c r="AQ1509" s="49">
        <v>0</v>
      </c>
      <c r="AR1509" s="49">
        <v>0</v>
      </c>
      <c r="AS1509" s="49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62">
        <v>1507</v>
      </c>
      <c r="B1510" s="3" t="s">
        <v>681</v>
      </c>
      <c r="C1510" s="3" t="s">
        <v>694</v>
      </c>
      <c r="D1510" s="6">
        <v>3100</v>
      </c>
      <c r="E1510" s="171">
        <v>3.3333330000000001</v>
      </c>
      <c r="F1510" s="171">
        <v>10.71429</v>
      </c>
      <c r="G1510" s="171">
        <v>-8.8235290000000006</v>
      </c>
      <c r="H1510" s="6">
        <v>155930000000</v>
      </c>
      <c r="I1510" s="154">
        <v>50.3</v>
      </c>
      <c r="J1510" s="154">
        <v>59.067779999999999</v>
      </c>
      <c r="K1510" s="6">
        <v>5465</v>
      </c>
      <c r="L1510" s="6">
        <v>17331500</v>
      </c>
      <c r="M1510" s="154" t="s">
        <v>4942</v>
      </c>
      <c r="N1510" s="154">
        <v>0.31081840133087668</v>
      </c>
      <c r="O1510" s="154">
        <v>0.5729706</v>
      </c>
      <c r="P1510" s="172">
        <v>25391.49394</v>
      </c>
      <c r="Q1510" s="168">
        <v>-7.4708840436401913E-2</v>
      </c>
      <c r="R1510" s="172">
        <v>18814.707197</v>
      </c>
      <c r="S1510" s="168">
        <v>-0.25901535209156745</v>
      </c>
      <c r="T1510" s="172">
        <v>35428.526893000002</v>
      </c>
      <c r="U1510" s="168">
        <v>0.88302302672289645</v>
      </c>
      <c r="V1510" s="172">
        <v>6977.7325620000001</v>
      </c>
      <c r="W1510" s="173">
        <v>-0.23365507803025543</v>
      </c>
      <c r="X1510" s="172">
        <v>4953.8178159999998</v>
      </c>
      <c r="Y1510" s="173">
        <v>-0.29005335587408831</v>
      </c>
      <c r="Z1510" s="172">
        <v>15128.733192</v>
      </c>
      <c r="AA1510" s="173">
        <v>2.0539542942287325</v>
      </c>
      <c r="AB1510" s="172">
        <v>139</v>
      </c>
      <c r="AC1510" s="168">
        <v>-0.23204419889502759</v>
      </c>
      <c r="AD1510" s="172">
        <v>98</v>
      </c>
      <c r="AE1510" s="168">
        <v>-0.29496402877697847</v>
      </c>
      <c r="AF1510" s="172">
        <v>301</v>
      </c>
      <c r="AG1510" s="168">
        <v>2.0714285714285716</v>
      </c>
      <c r="AH1510" s="171">
        <v>1.3093693436233731</v>
      </c>
      <c r="AI1510" s="171">
        <v>0.92825514477840099</v>
      </c>
      <c r="AJ1510" s="171">
        <v>2.6787613357558469</v>
      </c>
      <c r="AK1510" s="171">
        <v>1.3328230374932444</v>
      </c>
      <c r="AL1510" s="171">
        <v>0.93557213493364533</v>
      </c>
      <c r="AM1510" s="171">
        <v>2.8040195789797111</v>
      </c>
      <c r="AN1510" s="170" t="s">
        <v>4748</v>
      </c>
      <c r="AO1510" s="170" t="s">
        <v>4748</v>
      </c>
      <c r="AP1510" s="170" t="s">
        <v>4748</v>
      </c>
      <c r="AQ1510" s="170">
        <v>0</v>
      </c>
      <c r="AR1510" s="170">
        <v>0</v>
      </c>
      <c r="AS1510" s="170">
        <v>7.8595986744300568</v>
      </c>
      <c r="AT1510" s="6">
        <v>0</v>
      </c>
      <c r="AU1510" s="6">
        <v>0</v>
      </c>
      <c r="AV1510" s="6">
        <v>0</v>
      </c>
    </row>
    <row r="1511" spans="1:48" x14ac:dyDescent="0.25">
      <c r="A1511" s="162">
        <v>1508</v>
      </c>
      <c r="B1511" s="3" t="s">
        <v>4933</v>
      </c>
      <c r="C1511" s="3" t="s">
        <v>694</v>
      </c>
      <c r="D1511" s="28">
        <v>10600</v>
      </c>
      <c r="E1511" s="25">
        <v>0</v>
      </c>
      <c r="F1511" s="25">
        <v>-1.8518520000000001</v>
      </c>
      <c r="G1511" s="25">
        <v>-27.397259999999999</v>
      </c>
      <c r="H1511" s="28">
        <v>182850000000</v>
      </c>
      <c r="I1511" s="51">
        <v>17.25</v>
      </c>
      <c r="J1511" s="51">
        <v>100</v>
      </c>
      <c r="K1511" s="28">
        <v>220</v>
      </c>
      <c r="L1511" s="28">
        <v>2332000</v>
      </c>
      <c r="M1511" s="51">
        <v>8.9602704987320365</v>
      </c>
      <c r="N1511" s="51">
        <v>0.71502207413075614</v>
      </c>
      <c r="O1511" s="51" t="s">
        <v>4942</v>
      </c>
      <c r="P1511" s="30" t="s">
        <v>2001</v>
      </c>
      <c r="Q1511" s="27" t="s">
        <v>2001</v>
      </c>
      <c r="R1511" s="30" t="s">
        <v>2001</v>
      </c>
      <c r="S1511" s="27" t="s">
        <v>2001</v>
      </c>
      <c r="T1511" s="30" t="s">
        <v>2001</v>
      </c>
      <c r="U1511" s="27" t="s">
        <v>2001</v>
      </c>
      <c r="V1511" s="30" t="s">
        <v>2001</v>
      </c>
      <c r="W1511" s="32" t="s">
        <v>2001</v>
      </c>
      <c r="X1511" s="30" t="s">
        <v>2001</v>
      </c>
      <c r="Y1511" s="32" t="s">
        <v>2001</v>
      </c>
      <c r="Z1511" s="30" t="s">
        <v>2001</v>
      </c>
      <c r="AA1511" s="32" t="s">
        <v>2001</v>
      </c>
      <c r="AB1511" s="30" t="s">
        <v>2001</v>
      </c>
      <c r="AC1511" s="27" t="s">
        <v>2001</v>
      </c>
      <c r="AD1511" s="30" t="s">
        <v>2001</v>
      </c>
      <c r="AE1511" s="27" t="s">
        <v>2001</v>
      </c>
      <c r="AF1511" s="30" t="s">
        <v>2001</v>
      </c>
      <c r="AG1511" s="27" t="s">
        <v>2001</v>
      </c>
      <c r="AH1511" s="25" t="s">
        <v>2001</v>
      </c>
      <c r="AI1511" s="25" t="s">
        <v>2001</v>
      </c>
      <c r="AJ1511" s="25" t="s">
        <v>2001</v>
      </c>
      <c r="AK1511" s="25" t="s">
        <v>2001</v>
      </c>
      <c r="AL1511" s="25" t="s">
        <v>2001</v>
      </c>
      <c r="AM1511" s="25" t="s">
        <v>2001</v>
      </c>
      <c r="AN1511" s="49" t="s">
        <v>2001</v>
      </c>
      <c r="AO1511" s="49" t="s">
        <v>2001</v>
      </c>
      <c r="AP1511" s="49" t="s">
        <v>2001</v>
      </c>
      <c r="AQ1511" s="49" t="s">
        <v>2001</v>
      </c>
      <c r="AR1511" s="49" t="s">
        <v>2001</v>
      </c>
      <c r="AS1511" s="49" t="s">
        <v>2001</v>
      </c>
      <c r="AT1511" s="28" t="s">
        <v>2001</v>
      </c>
      <c r="AU1511" s="28" t="s">
        <v>2001</v>
      </c>
      <c r="AV1511" s="28" t="s">
        <v>2001</v>
      </c>
    </row>
    <row r="1512" spans="1:48" x14ac:dyDescent="0.25">
      <c r="A1512" s="162">
        <v>1509</v>
      </c>
      <c r="B1512" s="3" t="s">
        <v>4918</v>
      </c>
      <c r="C1512" s="3" t="s">
        <v>694</v>
      </c>
      <c r="D1512" s="6">
        <v>11150</v>
      </c>
      <c r="E1512" s="171">
        <v>-3.0434779999999999</v>
      </c>
      <c r="F1512" s="171">
        <v>-31.804279999999999</v>
      </c>
      <c r="G1512" s="171" t="s">
        <v>4942</v>
      </c>
      <c r="H1512" s="6">
        <v>144949308700</v>
      </c>
      <c r="I1512" s="154">
        <v>12.999939999999999</v>
      </c>
      <c r="J1512" s="154">
        <v>100</v>
      </c>
      <c r="K1512" s="6">
        <v>82769.5</v>
      </c>
      <c r="L1512" s="6">
        <v>945050000</v>
      </c>
      <c r="M1512" s="154">
        <v>5.0797266514806374</v>
      </c>
      <c r="N1512" s="154">
        <v>0.91309499712656583</v>
      </c>
      <c r="O1512" s="154" t="s">
        <v>4942</v>
      </c>
      <c r="P1512" s="172" t="s">
        <v>2001</v>
      </c>
      <c r="Q1512" s="168" t="s">
        <v>2001</v>
      </c>
      <c r="R1512" s="172" t="s">
        <v>2001</v>
      </c>
      <c r="S1512" s="168" t="s">
        <v>2001</v>
      </c>
      <c r="T1512" s="172" t="s">
        <v>2001</v>
      </c>
      <c r="U1512" s="168" t="s">
        <v>2001</v>
      </c>
      <c r="V1512" s="172" t="s">
        <v>2001</v>
      </c>
      <c r="W1512" s="173" t="s">
        <v>2001</v>
      </c>
      <c r="X1512" s="172" t="s">
        <v>2001</v>
      </c>
      <c r="Y1512" s="173" t="s">
        <v>2001</v>
      </c>
      <c r="Z1512" s="172" t="s">
        <v>2001</v>
      </c>
      <c r="AA1512" s="173" t="s">
        <v>2001</v>
      </c>
      <c r="AB1512" s="172" t="s">
        <v>2001</v>
      </c>
      <c r="AC1512" s="168" t="s">
        <v>2001</v>
      </c>
      <c r="AD1512" s="172" t="s">
        <v>2001</v>
      </c>
      <c r="AE1512" s="168" t="s">
        <v>2001</v>
      </c>
      <c r="AF1512" s="172" t="s">
        <v>2001</v>
      </c>
      <c r="AG1512" s="168" t="s">
        <v>2001</v>
      </c>
      <c r="AH1512" s="171" t="s">
        <v>2001</v>
      </c>
      <c r="AI1512" s="171" t="s">
        <v>2001</v>
      </c>
      <c r="AJ1512" s="171" t="s">
        <v>2001</v>
      </c>
      <c r="AK1512" s="171" t="s">
        <v>2001</v>
      </c>
      <c r="AL1512" s="171" t="s">
        <v>2001</v>
      </c>
      <c r="AM1512" s="171" t="s">
        <v>2001</v>
      </c>
      <c r="AN1512" s="170" t="s">
        <v>2001</v>
      </c>
      <c r="AO1512" s="170" t="s">
        <v>2001</v>
      </c>
      <c r="AP1512" s="170" t="s">
        <v>2001</v>
      </c>
      <c r="AQ1512" s="170" t="s">
        <v>2001</v>
      </c>
      <c r="AR1512" s="170" t="s">
        <v>2001</v>
      </c>
      <c r="AS1512" s="170" t="s">
        <v>2001</v>
      </c>
      <c r="AT1512" s="6" t="s">
        <v>2001</v>
      </c>
      <c r="AU1512" s="6" t="s">
        <v>2001</v>
      </c>
      <c r="AV1512" s="6" t="s">
        <v>2001</v>
      </c>
    </row>
    <row r="1513" spans="1:48" x14ac:dyDescent="0.25">
      <c r="A1513" s="162">
        <v>1510</v>
      </c>
      <c r="B1513" s="3" t="s">
        <v>4831</v>
      </c>
      <c r="C1513" s="3" t="s">
        <v>694</v>
      </c>
      <c r="D1513" s="28">
        <v>110000</v>
      </c>
      <c r="E1513" s="25">
        <v>-9.8360660000000006</v>
      </c>
      <c r="F1513" s="25">
        <v>-53.974899999999998</v>
      </c>
      <c r="G1513" s="25" t="s">
        <v>4942</v>
      </c>
      <c r="H1513" s="28">
        <v>3440796480000</v>
      </c>
      <c r="I1513" s="51">
        <v>31.279969999999999</v>
      </c>
      <c r="J1513" s="51">
        <v>56.36504</v>
      </c>
      <c r="K1513" s="28">
        <v>74205</v>
      </c>
      <c r="L1513" s="28">
        <v>8360550000</v>
      </c>
      <c r="M1513" s="51">
        <v>23.885598136738512</v>
      </c>
      <c r="N1513" s="51">
        <v>2.2527068504883303</v>
      </c>
      <c r="O1513" s="51" t="s">
        <v>4942</v>
      </c>
      <c r="P1513" s="30" t="s">
        <v>4748</v>
      </c>
      <c r="Q1513" s="27" t="s">
        <v>2001</v>
      </c>
      <c r="R1513" s="30">
        <v>562655.99322599999</v>
      </c>
      <c r="S1513" s="27" t="s">
        <v>2001</v>
      </c>
      <c r="T1513" s="30">
        <v>840349.90941700002</v>
      </c>
      <c r="U1513" s="27">
        <v>0.4935412037448248</v>
      </c>
      <c r="V1513" s="30" t="s">
        <v>4748</v>
      </c>
      <c r="W1513" s="32" t="s">
        <v>2001</v>
      </c>
      <c r="X1513" s="30">
        <v>16144.93822</v>
      </c>
      <c r="Y1513" s="32" t="s">
        <v>2001</v>
      </c>
      <c r="Z1513" s="30">
        <v>58871.715378000001</v>
      </c>
      <c r="AA1513" s="32">
        <v>2.6464503348220303</v>
      </c>
      <c r="AB1513" s="30" t="s">
        <v>4748</v>
      </c>
      <c r="AC1513" s="27" t="s">
        <v>2001</v>
      </c>
      <c r="AD1513" s="30">
        <v>1689</v>
      </c>
      <c r="AE1513" s="27" t="s">
        <v>2001</v>
      </c>
      <c r="AF1513" s="30">
        <v>2473.7409859999998</v>
      </c>
      <c r="AG1513" s="27">
        <v>0.46461870100651259</v>
      </c>
      <c r="AH1513" s="25" t="s">
        <v>4748</v>
      </c>
      <c r="AI1513" s="25" t="s">
        <v>4748</v>
      </c>
      <c r="AJ1513" s="25">
        <v>11.636705658535664</v>
      </c>
      <c r="AK1513" s="25" t="s">
        <v>4748</v>
      </c>
      <c r="AL1513" s="25" t="s">
        <v>4748</v>
      </c>
      <c r="AM1513" s="25">
        <v>28.99321856367083</v>
      </c>
      <c r="AN1513" s="49" t="s">
        <v>4748</v>
      </c>
      <c r="AO1513" s="49">
        <v>27.432696545543077</v>
      </c>
      <c r="AP1513" s="49">
        <v>29.38847436686639</v>
      </c>
      <c r="AQ1513" s="49" t="s">
        <v>4748</v>
      </c>
      <c r="AR1513" s="49">
        <v>95.736354109369202</v>
      </c>
      <c r="AS1513" s="49">
        <v>29.288600799360292</v>
      </c>
      <c r="AT1513" s="28" t="s">
        <v>4748</v>
      </c>
      <c r="AU1513" s="28" t="s">
        <v>4748</v>
      </c>
      <c r="AV1513" s="28" t="s">
        <v>4748</v>
      </c>
    </row>
    <row r="1514" spans="1:48" x14ac:dyDescent="0.25">
      <c r="A1514" s="162"/>
    </row>
    <row r="1515" spans="1:48" x14ac:dyDescent="0.25">
      <c r="A1515" s="162"/>
    </row>
    <row r="1516" spans="1:48" x14ac:dyDescent="0.25">
      <c r="A1516" s="162"/>
    </row>
  </sheetData>
  <autoFilter ref="B3:AV3">
    <sortState ref="B4:AV1536">
      <sortCondition ref="B3"/>
    </sortState>
  </autoFilter>
  <sortState ref="B4:AV1537">
    <sortCondition ref="B4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0" sqref="E10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23238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2019-05-06T01:58:26Z</dcterms:modified>
</cp:coreProperties>
</file>